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CTUBRE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<sst xmlns="http://schemas.openxmlformats.org/spreadsheetml/2006/main" uniqueCount="91">
  <si>
    <t>INDICADOR POR PROYECTO LABORATORIO OCTUBRE - 2010</t>
  </si>
  <si>
    <t>GYC
(1)</t>
  </si>
  <si>
    <t>PROYECTO
(2)</t>
  </si>
  <si>
    <t>PROPUESTA
(3)</t>
  </si>
  <si>
    <t>PROGRAMADO
(4)</t>
  </si>
  <si>
    <t>EJECUTADO ACUMULADO</t>
  </si>
  <si>
    <t>AVANCE EJECUCIÓN</t>
  </si>
  <si>
    <t>INDICADORES</t>
  </si>
  <si>
    <t>LABORATORIO INTERNO</t>
  </si>
  <si>
    <t>COSTO LABORATORIO (Nómina, arriendo, etc)
(6)</t>
  </si>
  <si>
    <t>LABORATORIO EXTERNO</t>
  </si>
  <si>
    <t xml:space="preserve">Total mes
(9)=(6)+(8) </t>
  </si>
  <si>
    <t>Costos totales
(D)</t>
  </si>
  <si>
    <t xml:space="preserve">Avance mes
(14)=(9)/(4) </t>
  </si>
  <si>
    <t>Valor del mes según avance
(15)=(14)*(3)</t>
  </si>
  <si>
    <t>Avance Total
(16)=(13)/(4)</t>
  </si>
  <si>
    <t>Ejec. Acum./Av. Propu.
(17)=(13)/(3)</t>
  </si>
  <si>
    <t>CBR Inalterado</t>
  </si>
  <si>
    <t>CBR INALTERADO</t>
  </si>
  <si>
    <t>CBR METODO I</t>
  </si>
  <si>
    <t>CBR Método I</t>
  </si>
  <si>
    <t>Clasificación y Resistencia</t>
  </si>
  <si>
    <t>Compresión inconfinada</t>
  </si>
  <si>
    <t>Consolidación</t>
  </si>
  <si>
    <t>Corte directo</t>
  </si>
  <si>
    <t>DENSIDAD DE CAMPO</t>
  </si>
  <si>
    <t>Ensayos de Laboratorio</t>
  </si>
  <si>
    <t>Gradación con lavado</t>
  </si>
  <si>
    <t>Granulometría</t>
  </si>
  <si>
    <t>Humedad</t>
  </si>
  <si>
    <t>Límite de contracción</t>
  </si>
  <si>
    <t>Límites Atterberg</t>
  </si>
  <si>
    <t>Pasa #200</t>
  </si>
  <si>
    <t>Próctor</t>
  </si>
  <si>
    <t>Presupuesto Global</t>
  </si>
  <si>
    <t>SPT</t>
  </si>
  <si>
    <t>UNITARIO LABORATORIO</t>
  </si>
  <si>
    <t>COSTO MES (Precio interno)
(5)</t>
  </si>
  <si>
    <t>Descripción
(7)</t>
  </si>
  <si>
    <t>Valor
(8)</t>
  </si>
  <si>
    <t>Laboratorio interno
(10)</t>
  </si>
  <si>
    <t>Costo laboratorio
(11)</t>
  </si>
  <si>
    <t>Laboratorio externo
(12)</t>
  </si>
  <si>
    <t>Total
(13)=(11)+(12)</t>
  </si>
  <si>
    <t>1010-1667</t>
  </si>
  <si>
    <t>DP Carriles de incorporacion Cota-Cll 170 MHC</t>
  </si>
  <si>
    <t>1010-1662</t>
  </si>
  <si>
    <t>ES Cimentación alcantarillado La Salitrosa MHC</t>
  </si>
  <si>
    <t>0910-1651</t>
  </si>
  <si>
    <t>EG DP Nueva carretera aledaña Pte Suspiros DEVISAB</t>
  </si>
  <si>
    <t>0910-1640</t>
  </si>
  <si>
    <t>PER Obras estabilicacion Buga Buenaventura EYC</t>
  </si>
  <si>
    <t>0810-1639</t>
  </si>
  <si>
    <t>ERL Viaducto Mesones-Manizales PROCOPAL</t>
  </si>
  <si>
    <t>0810-1636</t>
  </si>
  <si>
    <t>EE sitios Inest. Corredor vial  Chia-Mosq-Girardot</t>
  </si>
  <si>
    <t>0510-1605</t>
  </si>
  <si>
    <t xml:space="preserve">ED Diagnostico Calle 80, Bogota </t>
  </si>
  <si>
    <t>0110-1564</t>
  </si>
  <si>
    <t>EE CSO Evaluacion de Falla Terraplen</t>
  </si>
  <si>
    <t>0709-1497</t>
  </si>
  <si>
    <t>EP MHC Doble Calzada Bucaramanga - Cucuta</t>
  </si>
  <si>
    <t>Total</t>
  </si>
  <si>
    <t>INDICADOR LABORATORIO - 2010</t>
  </si>
  <si>
    <t xml:space="preserve">MES </t>
  </si>
  <si>
    <t>COSTO LABORATORIO
(Precio interno)</t>
  </si>
  <si>
    <t>COSTO NOMINAS</t>
  </si>
  <si>
    <t>COSTOS LABORATORIO (Arriendo, servicios, etc)</t>
  </si>
  <si>
    <t>COSTO MES</t>
  </si>
  <si>
    <t>VALOR PROGRAMADO</t>
  </si>
  <si>
    <t>VALOR A FACTURAR MES</t>
  </si>
  <si>
    <t>VLR REAL/VLR FACTURADO</t>
  </si>
  <si>
    <t>VLR REAL/VLR PROGR</t>
  </si>
  <si>
    <t>LIM</t>
  </si>
  <si>
    <t>(5=2+3+4)</t>
  </si>
  <si>
    <t>(8=5/7)</t>
  </si>
  <si>
    <t>(9=5/6)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</si>
  <si>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</si>
  <si>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</si>
  <si>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</si>
  <si>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</si>
  <si>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</si>
  <si>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</si>
  <si>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</si>
  <si>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</si>
  <si>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</si>
  <si>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</si>
  <si>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</si>
  <si>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</si>
  <si>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</si>
  <si>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PROM. MES</t>
  </si>
</sst>
</file>

<file path=xl/styles.xml><?xml version="1.0" encoding="utf-8"?>
<styleSheet xmlns="http://schemas.openxmlformats.org/spreadsheetml/2006/main" xml:space="preserve">
  <numFmts count="6">
    <numFmt numFmtId="164" formatCode="_-&quot;$&quot;* #,##0_-;\-&quot;$&quot;* #,##0_-;_-&quot;$&quot;* &quot;-&quot;??_-;_-@_-"/>
    <numFmt numFmtId="165" formatCode="0.0"/>
    <numFmt numFmtId="166" formatCode="_-&quot;$&quot;* #,##0.00_-;\-&quot;$&quot;* #,##0.00_-;_-&quot;$&quot;* &quot;-&quot;??_-;_-@_-"/>
    <numFmt numFmtId="167" formatCode="&quot;$&quot;#,##0;[Red]\-&quot;$&quot;#,##0"/>
    <numFmt numFmtId="168" formatCode="_ &quot;$&quot;\ * #,##0.00_ ;_ &quot;$&quot;\ * \-#,##0.00_ ;_ &quot;$&quot;\ * &quot;-&quot;??_ ;_ @_ "/>
    <numFmt numFmtId="169" formatCode="$#,##0_-"/>
  </numFmts>
  <fonts count="10">
    <font>
      <name val="Calibri"/>
      <sz val="11"/>
      <u val="none"/>
      <color rgb="FF000000"/>
    </font>
    <font>
      <name val="Arial"/>
      <sz val="8"/>
      <b val="true"/>
      <u val="none"/>
      <color rgb="FF000000"/>
    </font>
    <font>
      <name val="Arial"/>
      <sz val="10"/>
      <u val="none"/>
      <color rgb="FF000000"/>
    </font>
    <font>
      <name val="Arial"/>
      <sz val="7"/>
      <b val="true"/>
      <u val="none"/>
      <color rgb="FF000000"/>
    </font>
    <font>
      <name val="Arial"/>
      <sz val="9"/>
      <b val="true"/>
      <u val="none"/>
      <color rgb="FF000000"/>
    </font>
    <font>
      <name val="Arial"/>
      <sz val="10"/>
      <b val="true"/>
      <u val="none"/>
      <color rgb="FF000000"/>
    </font>
    <font>
      <name val="Calibri"/>
      <sz val="11"/>
      <u val="none"/>
      <color rgb="FFFF0000"/>
    </font>
    <font>
      <name val="Arial"/>
      <sz val="10"/>
      <u val="none"/>
      <color rgb="FFFF0000"/>
    </font>
    <font>
      <name val="Arial"/>
      <sz val="10"/>
      <b val="true"/>
      <i val="true"/>
      <u val="none"/>
      <color rgb="FF000000"/>
    </font>
    <font>
      <name val="Arial"/>
      <sz val="12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</fills>
  <borders count="45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7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5" applyFont="1" applyNumberFormat="0" applyFill="1" applyBorder="1" applyAlignment="1">
      <alignment horizontal="center" vertical="center" textRotation="0" wrapText="true" shrinkToFit="false"/>
    </xf>
    <xf xfId="0" fontId="0" numFmtId="1" fillId="3" borderId="6" applyFont="0" applyNumberFormat="1" applyFill="1" applyBorder="1" applyAlignment="1">
      <alignment horizontal="center" vertical="bottom" textRotation="0" wrapText="false" shrinkToFit="false"/>
    </xf>
    <xf xfId="0" fontId="2" numFmtId="164" fillId="3" borderId="6" applyFont="1" applyNumberFormat="1" applyFill="1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3" numFmtId="0" fillId="3" borderId="7" applyFont="1" applyNumberFormat="0" applyFill="1" applyBorder="1" applyAlignment="1">
      <alignment horizontal="center" vertical="center" textRotation="0" wrapText="true" shrinkToFit="false"/>
    </xf>
    <xf xfId="0" fontId="4" numFmtId="0" fillId="3" borderId="8" applyFont="1" applyNumberFormat="0" applyFill="1" applyBorder="1" applyAlignment="1">
      <alignment horizontal="center" vertical="center" textRotation="0" wrapText="true" shrinkToFit="true"/>
    </xf>
    <xf xfId="0" fontId="4" numFmtId="0" fillId="3" borderId="7" applyFont="1" applyNumberFormat="0" applyFill="1" applyBorder="1" applyAlignment="1">
      <alignment horizontal="center" vertical="center" textRotation="0" wrapText="false" shrinkToFit="false"/>
    </xf>
    <xf xfId="0" fontId="4" numFmtId="0" fillId="3" borderId="9" applyFont="1" applyNumberFormat="0" applyFill="1" applyBorder="1" applyAlignment="1">
      <alignment horizontal="center" vertical="center" textRotation="0" wrapText="true" shrinkToFit="tru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16" fillId="3" borderId="9" applyFont="1" applyNumberFormat="1" applyFill="1" applyBorder="1" applyAlignment="1">
      <alignment horizontal="center" vertical="center" textRotation="0" wrapText="true" shrinkToFit="true"/>
    </xf>
    <xf xfId="0" fontId="5" numFmtId="0" fillId="3" borderId="7" applyFont="1" applyNumberFormat="0" applyFill="1" applyBorder="1" applyAlignment="1">
      <alignment horizontal="center" vertical="bottom" textRotation="0" wrapText="false" shrinkToFit="false"/>
    </xf>
    <xf xfId="0" fontId="6" numFmtId="0" fillId="3" borderId="7" applyFont="1" applyNumberFormat="0" applyFill="1" applyBorder="1" applyAlignment="1">
      <alignment horizontal="center" vertical="bottom" textRotation="0" wrapText="false" shrinkToFit="false"/>
    </xf>
    <xf xfId="0" fontId="7" numFmtId="164" fillId="3" borderId="7" applyFont="1" applyNumberFormat="1" applyFill="1" applyBorder="1" applyAlignment="0">
      <alignment horizontal="general" vertical="bottom" textRotation="0" wrapText="false" shrinkToFit="false"/>
    </xf>
    <xf xfId="0" fontId="6" numFmtId="165" fillId="3" borderId="7" applyFont="1" applyNumberFormat="1" applyFill="1" applyBorder="1" applyAlignment="1">
      <alignment horizontal="center" vertical="bottom" textRotation="0" wrapText="false" shrinkToFit="false"/>
    </xf>
    <xf xfId="0" fontId="0" numFmtId="0" fillId="3" borderId="10" applyFont="0" applyNumberFormat="0" applyFill="1" applyBorder="1" applyAlignment="0">
      <alignment horizontal="general" vertical="bottom" textRotation="0" wrapText="false" shrinkToFit="false"/>
    </xf>
    <xf xfId="0" fontId="0" numFmtId="0" fillId="3" borderId="11" applyFont="0" applyNumberFormat="0" applyFill="1" applyBorder="1" applyAlignment="0">
      <alignment horizontal="general" vertical="bottom" textRotation="0" wrapText="false" shrinkToFit="false"/>
    </xf>
    <xf xfId="0" fontId="2" numFmtId="166" fillId="3" borderId="11" applyFont="1" applyNumberFormat="1" applyFill="1" applyBorder="1" applyAlignment="0">
      <alignment horizontal="general" vertical="bottom" textRotation="0" wrapText="false" shrinkToFit="false"/>
    </xf>
    <xf xfId="0" fontId="2" numFmtId="166" fillId="3" borderId="12" applyFont="1" applyNumberFormat="1" applyFill="1" applyBorder="1" applyAlignment="0">
      <alignment horizontal="general" vertical="bottom" textRotation="0" wrapText="false" shrinkToFit="false"/>
    </xf>
    <xf xfId="0" fontId="0" numFmtId="49" fillId="3" borderId="13" applyFont="0" applyNumberFormat="1" applyFill="1" applyBorder="1" applyAlignment="1">
      <alignment horizontal="center" vertical="bottom" textRotation="0" wrapText="false" shrinkToFit="false"/>
    </xf>
    <xf xfId="0" fontId="0" numFmtId="0" fillId="3" borderId="6" applyFont="0" applyNumberFormat="0" applyFill="1" applyBorder="1" applyAlignment="1">
      <alignment horizontal="center" vertical="bottom" textRotation="0" wrapText="fals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14" applyFont="1" applyNumberFormat="0" applyFill="1" applyBorder="1" applyAlignment="1">
      <alignment horizontal="center" vertical="bottom" textRotation="0" wrapText="false" shrinkToFit="false"/>
    </xf>
    <xf xfId="0" fontId="8" numFmtId="0" fillId="3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6" applyFont="1" applyNumberFormat="0" applyFill="1" applyBorder="1" applyAlignment="0">
      <alignment horizontal="general" vertical="bottom" textRotation="0" wrapText="false" shrinkToFit="false"/>
    </xf>
    <xf xfId="0" fontId="2" numFmtId="0" fillId="3" borderId="14" applyFont="1" applyNumberFormat="0" applyFill="1" applyBorder="1" applyAlignment="0">
      <alignment horizontal="general" vertical="bottom" textRotation="0" wrapText="false" shrinkToFit="false"/>
    </xf>
    <xf xfId="0" fontId="0" numFmtId="167" fillId="3" borderId="6" applyFont="0" applyNumberFormat="1" applyFill="1" applyBorder="1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5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1">
      <alignment horizontal="center" vertical="bottom" textRotation="0" wrapText="false" shrinkToFit="false"/>
    </xf>
    <xf xfId="0" fontId="2" numFmtId="164" fillId="3" borderId="16" applyFont="1" applyNumberFormat="1" applyFill="1" applyBorder="1" applyAlignment="0">
      <alignment horizontal="general" vertical="bottom" textRotation="0" wrapText="false" shrinkToFit="false"/>
    </xf>
    <xf xfId="0" fontId="2" numFmtId="0" fillId="3" borderId="16" applyFont="1" applyNumberFormat="0" applyFill="1" applyBorder="1" applyAlignment="0">
      <alignment horizontal="general" vertical="bottom" textRotation="0" wrapText="false" shrinkToFit="false"/>
    </xf>
    <xf xfId="0" fontId="2" numFmtId="0" fillId="3" borderId="17" applyFont="1" applyNumberFormat="0" applyFill="1" applyBorder="1" applyAlignment="0">
      <alignment horizontal="general" vertical="bottom" textRotation="0" wrapText="false" shrinkToFit="false"/>
    </xf>
    <xf xfId="0" fontId="1" numFmtId="49" fillId="2" borderId="18" applyFont="1" applyNumberFormat="1" applyFill="1" applyBorder="1" applyAlignment="1">
      <alignment horizontal="center" vertical="center" textRotation="0" wrapText="true" shrinkToFit="false"/>
    </xf>
    <xf xfId="0" fontId="1" numFmtId="49" fillId="2" borderId="19" applyFont="1" applyNumberFormat="1" applyFill="1" applyBorder="1" applyAlignment="1">
      <alignment horizontal="center" vertical="center" textRotation="0" wrapText="true" shrinkToFit="false"/>
    </xf>
    <xf xfId="0" fontId="1" numFmtId="0" fillId="2" borderId="20" applyFont="1" applyNumberFormat="0" applyFill="1" applyBorder="1" applyAlignment="1">
      <alignment horizontal="center" vertical="center" textRotation="0" wrapText="true" shrinkToFit="false"/>
    </xf>
    <xf xfId="0" fontId="1" numFmtId="0" fillId="2" borderId="21" applyFont="1" applyNumberFormat="0" applyFill="1" applyBorder="1" applyAlignment="1">
      <alignment horizontal="center" vertical="center" textRotation="0" wrapText="true" shrinkToFit="false"/>
    </xf>
    <xf xfId="0" fontId="1" numFmtId="0" fillId="2" borderId="22" applyFont="1" applyNumberFormat="0" applyFill="1" applyBorder="1" applyAlignment="1">
      <alignment horizontal="center" vertical="center" textRotation="0" wrapText="true" shrinkToFit="false"/>
    </xf>
    <xf xfId="0" fontId="1" numFmtId="0" fillId="2" borderId="23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24" applyFont="1" applyNumberFormat="0" applyFill="1" applyBorder="1" applyAlignment="1">
      <alignment horizontal="center" vertical="center" textRotation="0" wrapText="true" shrinkToFit="false"/>
    </xf>
    <xf xfId="0" fontId="1" numFmtId="0" fillId="2" borderId="25" applyFont="1" applyNumberFormat="0" applyFill="1" applyBorder="1" applyAlignment="1">
      <alignment horizontal="center" vertical="center" textRotation="0" wrapText="true" shrinkToFit="false"/>
    </xf>
    <xf xfId="0" fontId="1" numFmtId="0" fillId="2" borderId="26" applyFont="1" applyNumberFormat="0" applyFill="1" applyBorder="1" applyAlignment="1">
      <alignment horizontal="center" vertical="center" textRotation="0" wrapText="true" shrinkToFit="false"/>
    </xf>
    <xf xfId="0" fontId="1" numFmtId="0" fillId="2" borderId="27" applyFont="1" applyNumberFormat="0" applyFill="1" applyBorder="1" applyAlignment="1">
      <alignment horizontal="center" vertical="center" textRotation="0" wrapText="true" shrinkToFit="false"/>
    </xf>
    <xf xfId="0" fontId="1" numFmtId="0" fillId="2" borderId="28" applyFont="1" applyNumberFormat="0" applyFill="1" applyBorder="1" applyAlignment="1">
      <alignment horizontal="center" vertical="center" textRotation="0" wrapText="true" shrinkToFit="false"/>
    </xf>
    <xf xfId="0" fontId="1" numFmtId="0" fillId="2" borderId="29" applyFont="1" applyNumberFormat="0" applyFill="1" applyBorder="1" applyAlignment="1">
      <alignment horizontal="center" vertical="center" textRotation="0" wrapText="true" shrinkToFit="false"/>
    </xf>
    <xf xfId="0" fontId="1" numFmtId="0" fillId="2" borderId="30" applyFont="1" applyNumberFormat="0" applyFill="1" applyBorder="1" applyAlignment="1">
      <alignment horizontal="center" vertical="center" textRotation="0" wrapText="true" shrinkToFit="false"/>
    </xf>
    <xf xfId="0" fontId="1" numFmtId="0" fillId="2" borderId="31" applyFont="1" applyNumberFormat="0" applyFill="1" applyBorder="1" applyAlignment="1">
      <alignment horizontal="center" vertical="center" textRotation="0" wrapText="true" shrinkToFit="false"/>
    </xf>
    <xf xfId="0" fontId="1" numFmtId="0" fillId="2" borderId="32" applyFont="1" applyNumberFormat="0" applyFill="1" applyBorder="1" applyAlignment="1">
      <alignment horizontal="center" vertical="center" textRotation="0" wrapText="true" shrinkToFit="false"/>
    </xf>
    <xf xfId="0" fontId="1" numFmtId="0" fillId="2" borderId="33" applyFont="1" applyNumberFormat="0" applyFill="1" applyBorder="1" applyAlignment="1">
      <alignment horizontal="center" vertical="center" textRotation="0" wrapText="true" shrinkToFit="false"/>
    </xf>
    <xf xfId="0" fontId="1" numFmtId="0" fillId="2" borderId="18" applyFont="1" applyNumberFormat="0" applyFill="1" applyBorder="1" applyAlignment="1">
      <alignment horizontal="center" vertical="center" textRotation="0" wrapText="true" shrinkToFit="false"/>
    </xf>
    <xf xfId="0" fontId="1" numFmtId="0" fillId="2" borderId="34" applyFont="1" applyNumberFormat="0" applyFill="1" applyBorder="1" applyAlignment="1">
      <alignment horizontal="center" vertical="center" textRotation="0" wrapText="true" shrinkToFit="false"/>
    </xf>
    <xf xfId="0" fontId="1" numFmtId="0" fillId="2" borderId="35" applyFont="1" applyNumberFormat="0" applyFill="1" applyBorder="1" applyAlignment="1">
      <alignment horizontal="center" vertical="center" textRotation="0" wrapText="true" shrinkToFit="false"/>
    </xf>
    <xf xfId="0" fontId="1" numFmtId="0" fillId="2" borderId="36" applyFont="1" applyNumberFormat="0" applyFill="1" applyBorder="1" applyAlignment="1">
      <alignment horizontal="center" vertical="center" textRotation="0" wrapText="true" shrinkToFit="false"/>
    </xf>
    <xf xfId="0" fontId="1" numFmtId="0" fillId="2" borderId="37" applyFont="1" applyNumberFormat="0" applyFill="1" applyBorder="1" applyAlignment="1">
      <alignment horizontal="center" vertical="center" textRotation="0" wrapText="true" shrinkToFit="false"/>
    </xf>
    <xf xfId="0" fontId="1" numFmtId="0" fillId="2" borderId="38" applyFont="1" applyNumberFormat="0" applyFill="1" applyBorder="1" applyAlignment="1">
      <alignment horizontal="center" vertical="center" textRotation="0" wrapText="true" shrinkToFit="false"/>
    </xf>
    <xf xfId="0" fontId="1" numFmtId="0" fillId="2" borderId="39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40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168" fillId="2" borderId="41" applyFont="1" applyNumberFormat="1" applyFill="1" applyBorder="1" applyAlignment="1">
      <alignment horizontal="center" vertical="center" textRotation="0" wrapText="true" shrinkToFit="false"/>
    </xf>
    <xf xfId="0" fontId="1" numFmtId="168" fillId="2" borderId="4" applyFont="1" applyNumberFormat="1" applyFill="1" applyBorder="1" applyAlignment="1">
      <alignment horizontal="center" vertical="center" textRotation="0" wrapText="true" shrinkToFit="false"/>
    </xf>
    <xf xfId="0" fontId="9" numFmtId="49" fillId="3" borderId="42" applyFont="1" applyNumberFormat="1" applyFill="1" applyBorder="1" applyAlignment="1">
      <alignment horizontal="center" vertical="bottom" textRotation="0" wrapText="false" shrinkToFit="false"/>
    </xf>
    <xf xfId="0" fontId="9" numFmtId="49" fillId="3" borderId="43" applyFont="1" applyNumberFormat="1" applyFill="1" applyBorder="1" applyAlignment="1">
      <alignment horizontal="center" vertical="bottom" textRotation="0" wrapText="false" shrinkToFit="false"/>
    </xf>
    <xf xfId="0" fontId="9" numFmtId="49" fillId="3" borderId="44" applyFont="1" applyNumberFormat="1" applyFill="1" applyBorder="1" applyAlignment="1">
      <alignment horizontal="center" vertical="bottom" textRotation="0" wrapText="false" shrinkToFit="false"/>
    </xf>
    <xf xfId="0" fontId="5" numFmtId="0" fillId="3" borderId="7" applyFont="1" applyNumberFormat="0" applyFill="1" applyBorder="1" applyAlignment="1">
      <alignment horizontal="center" vertical="center" textRotation="0" wrapText="false" shrinkToFit="false"/>
    </xf>
    <xf xfId="0" fontId="7" numFmtId="0" fillId="3" borderId="8" applyFont="1" applyNumberFormat="0" applyFill="1" applyBorder="1" applyAlignment="1">
      <alignment horizontal="center" vertical="center" textRotation="0" wrapText="false" shrinkToFit="false"/>
    </xf>
    <xf xfId="0" fontId="7" numFmtId="0" fillId="3" borderId="9" applyFont="1" applyNumberFormat="0" applyFill="1" applyBorder="1" applyAlignment="1">
      <alignment horizontal="center" vertical="center" textRotation="0" wrapText="false" shrinkToFit="false"/>
    </xf>
    <xf xfId="0" fontId="0" numFmtId="169" fillId="0" borderId="2" applyFont="0" applyNumberFormat="1" applyFill="0" applyBorder="1" applyAlignment="0">
      <alignment horizontal="general" vertical="bottom" textRotation="0" wrapText="false" shrinkToFit="false"/>
    </xf>
    <xf xfId="0" fontId="0" numFmtId="10" fillId="0" borderId="2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L2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808999999999999" bestFit="true" customWidth="true" style="0"/>
    <col min="2" max="2" width="52.859" bestFit="true" customWidth="true" style="0"/>
    <col min="3" max="3" width="11.859" bestFit="true" customWidth="true" style="0"/>
    <col min="4" max="4" width="8.784000000000001" bestFit="true" customWidth="true" style="0"/>
    <col min="25" max="25" width="27.234" bestFit="true" customWidth="true" style="0"/>
    <col min="27" max="27" width="11.42578125" hidden="true" customWidth="true" style="0"/>
    <col min="28" max="28" width="12.884" bestFit="true" customWidth="true" style="0"/>
    <col min="29" max="29" width="5.709" bestFit="true" customWidth="true" style="0"/>
    <col min="30" max="30" width="8.784000000000001" bestFit="true" customWidth="true" style="0"/>
    <col min="31" max="31" width="20.059" bestFit="true" customWidth="true" style="0"/>
    <col min="32" max="32" width="18.009" bestFit="true" customWidth="true" style="0"/>
    <col min="33" max="33" width="20.059" bestFit="true" customWidth="true" style="0"/>
    <col min="34" max="34" width="5.709" bestFit="true" customWidth="true" style="0"/>
    <col min="35" max="35" width="19.034" bestFit="true" customWidth="true" style="0"/>
    <col min="36" max="36" width="28.259" bestFit="true" customWidth="true" style="0"/>
    <col min="37" max="37" width="12.884" bestFit="true" customWidth="true" style="0"/>
    <col min="38" max="38" width="26.209" bestFit="true" customWidth="true" style="0"/>
  </cols>
  <sheetData>
    <row r="1" spans="1:38" customHeight="1" ht="15.7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>
      <c r="A2" s="42" t="s">
        <v>1</v>
      </c>
      <c r="B2" s="44" t="s">
        <v>2</v>
      </c>
      <c r="C2" s="44" t="s">
        <v>3</v>
      </c>
      <c r="D2" s="47" t="s">
        <v>4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1"/>
      <c r="Z2" s="51"/>
      <c r="AA2" s="51"/>
      <c r="AB2" s="51"/>
      <c r="AC2" s="51"/>
      <c r="AD2" s="52"/>
      <c r="AE2" s="50" t="s">
        <v>5</v>
      </c>
      <c r="AF2" s="51"/>
      <c r="AG2" s="51"/>
      <c r="AH2" s="52"/>
      <c r="AI2" s="42" t="s">
        <v>6</v>
      </c>
      <c r="AJ2" s="53"/>
      <c r="AK2" s="54"/>
      <c r="AL2" s="1" t="s">
        <v>7</v>
      </c>
    </row>
    <row r="3" spans="1:38" customHeight="1" ht="15">
      <c r="A3" s="43"/>
      <c r="B3" s="45"/>
      <c r="C3" s="45"/>
      <c r="D3" s="48"/>
      <c r="E3" s="55" t="s">
        <v>8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  <c r="Z3" s="57" t="s">
        <v>9</v>
      </c>
      <c r="AA3" s="58"/>
      <c r="AB3" s="62" t="s">
        <v>10</v>
      </c>
      <c r="AC3" s="56"/>
      <c r="AD3" s="63" t="s">
        <v>11</v>
      </c>
      <c r="AE3" s="43" t="s">
        <v>12</v>
      </c>
      <c r="AF3" s="64"/>
      <c r="AG3" s="64"/>
      <c r="AH3" s="63"/>
      <c r="AI3" s="65" t="s">
        <v>13</v>
      </c>
      <c r="AJ3" s="67" t="s">
        <v>14</v>
      </c>
      <c r="AK3" s="63" t="s">
        <v>15</v>
      </c>
      <c r="AL3" s="60" t="s">
        <v>16</v>
      </c>
    </row>
    <row r="4" spans="1:38" customHeight="1" ht="45">
      <c r="A4" s="43"/>
      <c r="B4" s="46"/>
      <c r="C4" s="46"/>
      <c r="D4" s="49"/>
      <c r="E4" s="9" t="s">
        <v>17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 t="s">
        <v>30</v>
      </c>
      <c r="S4" t="s">
        <v>31</v>
      </c>
      <c r="T4" t="s">
        <v>32</v>
      </c>
      <c r="U4" t="s">
        <v>33</v>
      </c>
      <c r="V4" t="s">
        <v>34</v>
      </c>
      <c r="W4" t="s">
        <v>35</v>
      </c>
      <c r="X4" t="s">
        <v>36</v>
      </c>
      <c r="Y4" s="2" t="s">
        <v>37</v>
      </c>
      <c r="Z4" s="49"/>
      <c r="AA4" s="59"/>
      <c r="AB4" s="3" t="s">
        <v>38</v>
      </c>
      <c r="AC4" s="3" t="s">
        <v>39</v>
      </c>
      <c r="AD4" s="63"/>
      <c r="AE4" s="4" t="s">
        <v>40</v>
      </c>
      <c r="AF4" s="5" t="s">
        <v>41</v>
      </c>
      <c r="AG4" s="5" t="s">
        <v>42</v>
      </c>
      <c r="AH4" s="6" t="s">
        <v>43</v>
      </c>
      <c r="AI4" s="66"/>
      <c r="AJ4" s="68"/>
      <c r="AK4" s="63"/>
      <c r="AL4" s="61"/>
    </row>
    <row r="5" spans="1:38">
      <c r="A5" s="9" t="s">
        <v>44</v>
      </c>
      <c r="B5" s="9" t="s">
        <v>45</v>
      </c>
      <c r="C5" s="75">
        <v>3842600</v>
      </c>
      <c r="D5" s="75">
        <v>1647550</v>
      </c>
      <c r="E5" s="9">
        <v>2</v>
      </c>
      <c r="F5" s="9" t="s"/>
      <c r="G5" s="9" t="s"/>
      <c r="H5" s="9">
        <v>2</v>
      </c>
      <c r="I5" s="9" t="s"/>
      <c r="J5" s="9">
        <v>3</v>
      </c>
      <c r="K5" s="9" t="s"/>
      <c r="L5" s="9" t="s"/>
      <c r="M5" s="9" t="s"/>
      <c r="N5" s="9">
        <v>21</v>
      </c>
      <c r="O5" s="9" t="s"/>
      <c r="P5" s="9" t="s"/>
      <c r="Q5" s="9" t="s"/>
      <c r="R5" s="9" t="s"/>
      <c r="S5" s="9" t="s"/>
      <c r="T5" s="9" t="s"/>
      <c r="U5" s="9">
        <v>2</v>
      </c>
      <c r="V5" s="9" t="s"/>
      <c r="W5" s="9" t="s"/>
      <c r="X5" s="9" t="s"/>
      <c r="Y5" s="75">
        <v>1647550</v>
      </c>
      <c r="Z5" s="9" t="s"/>
      <c r="AA5" s="9" t="s"/>
      <c r="AB5" s="9" t="s"/>
      <c r="AC5" s="75" t="s"/>
      <c r="AD5" s="75">
        <f>Y5+SUM(AC5:AC5)</f>
        <v>1647550</v>
      </c>
      <c r="AE5" s="75">
        <v>1647550</v>
      </c>
      <c r="AF5" s="75">
        <v>0</v>
      </c>
      <c r="AG5" s="75">
        <v>0</v>
      </c>
      <c r="AH5" s="75">
        <f>AF5+AG5</f>
        <v>0</v>
      </c>
      <c r="AI5" s="76">
        <f>IF(D5=0,"SIN PROGRAMACIÓN",(Y5+SUM(AC5:AC5))/D5)</f>
        <v>1</v>
      </c>
      <c r="AJ5" s="75">
        <f>IF(D5=0,"N/A",AI5*C5)</f>
        <v>3842600</v>
      </c>
      <c r="AK5" s="76">
        <f>IF(D5=0,"N/A",AH5/D5)</f>
        <v>0</v>
      </c>
      <c r="AL5" s="76">
        <f>IF(C5=0,"NO SE COTIZÓ LABORATORIO",AH5/C5)</f>
        <v>0</v>
      </c>
    </row>
    <row r="6" spans="1:38">
      <c r="A6" s="9" t="s"/>
      <c r="B6" s="9" t="s"/>
      <c r="C6" s="75" t="s"/>
      <c r="D6" s="75" t="s"/>
      <c r="E6" s="9" t="s"/>
      <c r="F6" s="9" t="s"/>
      <c r="G6" s="9" t="s"/>
      <c r="H6" s="9" t="s"/>
      <c r="I6" s="9" t="s"/>
      <c r="J6" s="9" t="s"/>
      <c r="K6" s="9" t="s"/>
      <c r="L6" s="9" t="s"/>
      <c r="M6" s="9" t="s"/>
      <c r="N6" s="9" t="s"/>
      <c r="O6" s="9" t="s"/>
      <c r="P6" s="9" t="s"/>
      <c r="Q6" s="9" t="s"/>
      <c r="R6" s="9" t="s"/>
      <c r="S6" s="9" t="s"/>
      <c r="T6" s="9" t="s"/>
      <c r="U6" s="9" t="s"/>
      <c r="V6" s="9" t="s"/>
      <c r="W6" s="9" t="s"/>
      <c r="X6" s="9" t="s"/>
      <c r="Y6" s="75" t="s"/>
      <c r="Z6" s="9" t="s"/>
      <c r="AA6" s="9" t="s"/>
      <c r="AB6" s="9" t="s"/>
      <c r="AC6" s="75" t="s"/>
      <c r="AD6" s="75" t="s"/>
      <c r="AE6" s="75" t="s"/>
      <c r="AF6" s="75" t="s"/>
      <c r="AG6" s="75" t="s"/>
      <c r="AH6" s="75" t="s"/>
      <c r="AI6" s="76" t="s"/>
      <c r="AJ6" s="75" t="s"/>
      <c r="AK6" s="76" t="s"/>
      <c r="AL6" s="76" t="s"/>
    </row>
    <row r="7" spans="1:38">
      <c r="A7" s="9" t="s">
        <v>46</v>
      </c>
      <c r="B7" s="9" t="s">
        <v>47</v>
      </c>
      <c r="C7" s="75">
        <v>873860</v>
      </c>
      <c r="D7" s="75">
        <v>477600</v>
      </c>
      <c r="E7" s="9" t="s"/>
      <c r="F7" s="9" t="s"/>
      <c r="G7" s="9" t="s"/>
      <c r="H7" s="9" t="s"/>
      <c r="I7" s="9" t="s"/>
      <c r="J7" s="9" t="s"/>
      <c r="K7" s="9" t="s"/>
      <c r="L7" s="9" t="s"/>
      <c r="M7" s="9" t="s"/>
      <c r="N7" s="9" t="s"/>
      <c r="O7" s="9" t="s"/>
      <c r="P7" s="9" t="s"/>
      <c r="Q7" s="9" t="s"/>
      <c r="R7" s="9" t="s"/>
      <c r="S7" s="9" t="s"/>
      <c r="T7" s="9" t="s"/>
      <c r="U7" s="9" t="s"/>
      <c r="V7" s="9">
        <v>1</v>
      </c>
      <c r="W7" s="9" t="s"/>
      <c r="X7" s="9" t="s"/>
      <c r="Y7" s="75">
        <v>334560</v>
      </c>
      <c r="Z7" s="9" t="s"/>
      <c r="AA7" s="9" t="s"/>
      <c r="AB7" s="9" t="s"/>
      <c r="AC7" s="75" t="s"/>
      <c r="AD7" s="75">
        <f>Y7+SUM(AC7:AC7)</f>
        <v>334560</v>
      </c>
      <c r="AE7" s="75">
        <v>334560</v>
      </c>
      <c r="AF7" s="75">
        <v>0</v>
      </c>
      <c r="AG7" s="75">
        <v>0</v>
      </c>
      <c r="AH7" s="75">
        <f>AF7+AG7</f>
        <v>0</v>
      </c>
      <c r="AI7" s="76">
        <f>IF(D7=0,"SIN PROGRAMACIÓN",(Y7+SUM(AC7:AC7))/D7)</f>
        <v>0.700502512562814</v>
      </c>
      <c r="AJ7" s="75">
        <f>IF(D7=0,"N/A",AI7*C7)</f>
        <v>612141.1256281406</v>
      </c>
      <c r="AK7" s="76">
        <f>IF(D7=0,"N/A",AH7/D7)</f>
        <v>0</v>
      </c>
      <c r="AL7" s="76">
        <f>IF(C7=0,"NO SE COTIZÓ LABORATORIO",AH7/C7)</f>
        <v>0</v>
      </c>
    </row>
    <row r="8" spans="1:38">
      <c r="A8" s="9" t="s"/>
      <c r="B8" s="9" t="s"/>
      <c r="C8" s="75" t="s"/>
      <c r="D8" s="75" t="s"/>
      <c r="E8" s="9" t="s"/>
      <c r="F8" s="9" t="s"/>
      <c r="G8" s="9" t="s"/>
      <c r="H8" s="9" t="s"/>
      <c r="I8" s="9" t="s"/>
      <c r="J8" s="9" t="s"/>
      <c r="K8" s="9" t="s"/>
      <c r="L8" s="9" t="s"/>
      <c r="M8" s="9" t="s"/>
      <c r="N8" s="9" t="s"/>
      <c r="O8" s="9" t="s"/>
      <c r="P8" s="9" t="s"/>
      <c r="Q8" s="9" t="s"/>
      <c r="R8" s="9" t="s"/>
      <c r="S8" s="9" t="s"/>
      <c r="T8" s="9" t="s"/>
      <c r="U8" s="9" t="s"/>
      <c r="V8" s="9" t="s"/>
      <c r="W8" s="9" t="s"/>
      <c r="X8" s="9" t="s"/>
      <c r="Y8" s="75" t="s"/>
      <c r="Z8" s="9" t="s"/>
      <c r="AA8" s="9" t="s"/>
      <c r="AB8" s="9" t="s"/>
      <c r="AC8" s="75" t="s"/>
      <c r="AD8" s="75" t="s"/>
      <c r="AE8" s="75" t="s"/>
      <c r="AF8" s="75" t="s"/>
      <c r="AG8" s="75" t="s"/>
      <c r="AH8" s="75" t="s"/>
      <c r="AI8" s="76" t="s"/>
      <c r="AJ8" s="75" t="s"/>
      <c r="AK8" s="76" t="s"/>
      <c r="AL8" s="76" t="s"/>
    </row>
    <row r="9" spans="1:38">
      <c r="A9" s="9" t="s">
        <v>48</v>
      </c>
      <c r="B9" s="9" t="s">
        <v>49</v>
      </c>
      <c r="C9" s="75">
        <v>2385920</v>
      </c>
      <c r="D9" s="75">
        <v>1459500</v>
      </c>
      <c r="E9" s="9" t="s"/>
      <c r="F9" s="9" t="s"/>
      <c r="G9" s="9" t="s"/>
      <c r="H9" s="9" t="s"/>
      <c r="I9" s="9" t="s"/>
      <c r="J9" s="9" t="s"/>
      <c r="K9" s="9" t="s"/>
      <c r="L9" s="9" t="s"/>
      <c r="M9" s="9" t="s"/>
      <c r="N9" s="9" t="s"/>
      <c r="O9" s="9" t="s"/>
      <c r="P9" s="9" t="s"/>
      <c r="Q9" s="9" t="s"/>
      <c r="R9" s="9" t="s"/>
      <c r="S9" s="9" t="s"/>
      <c r="T9" s="9" t="s"/>
      <c r="U9" s="9" t="s"/>
      <c r="V9" s="9">
        <v>1</v>
      </c>
      <c r="W9" s="9" t="s"/>
      <c r="X9" s="9" t="s"/>
      <c r="Y9" s="75">
        <v>1479260</v>
      </c>
      <c r="Z9" s="9" t="s"/>
      <c r="AA9" s="9" t="s"/>
      <c r="AB9" s="9" t="s"/>
      <c r="AC9" s="75" t="s"/>
      <c r="AD9" s="75">
        <f>Y9+SUM(AC9:AC9)</f>
        <v>1479260</v>
      </c>
      <c r="AE9" s="75">
        <v>1479260</v>
      </c>
      <c r="AF9" s="75">
        <v>0</v>
      </c>
      <c r="AG9" s="75">
        <v>0</v>
      </c>
      <c r="AH9" s="75">
        <f>AF9+AG9</f>
        <v>0</v>
      </c>
      <c r="AI9" s="76">
        <f>IF(D9=0,"SIN PROGRAMACIÓN",(Y9+SUM(AC9:AC9))/D9)</f>
        <v>1.013538883179171</v>
      </c>
      <c r="AJ9" s="75">
        <f>IF(D9=0,"N/A",AI9*C9)</f>
        <v>2418222.692154848</v>
      </c>
      <c r="AK9" s="76">
        <f>IF(D9=0,"N/A",AH9/D9)</f>
        <v>0</v>
      </c>
      <c r="AL9" s="76">
        <f>IF(C9=0,"NO SE COTIZÓ LABORATORIO",AH9/C9)</f>
        <v>0</v>
      </c>
    </row>
    <row r="10" spans="1:38">
      <c r="A10" s="9" t="s"/>
      <c r="B10" s="9" t="s"/>
      <c r="C10" s="75" t="s"/>
      <c r="D10" s="75" t="s"/>
      <c r="E10" s="9" t="s"/>
      <c r="F10" s="9" t="s"/>
      <c r="G10" s="9" t="s"/>
      <c r="H10" s="9" t="s"/>
      <c r="I10" s="9" t="s"/>
      <c r="J10" s="9" t="s"/>
      <c r="K10" s="9" t="s"/>
      <c r="L10" s="9" t="s"/>
      <c r="M10" s="9" t="s"/>
      <c r="N10" s="9" t="s"/>
      <c r="O10" s="9" t="s"/>
      <c r="P10" s="9" t="s"/>
      <c r="Q10" s="9" t="s"/>
      <c r="R10" s="9" t="s"/>
      <c r="S10" s="9" t="s"/>
      <c r="T10" s="9" t="s"/>
      <c r="U10" s="9" t="s"/>
      <c r="V10" s="9" t="s"/>
      <c r="W10" s="9" t="s"/>
      <c r="X10" s="9" t="s"/>
      <c r="Y10" s="75" t="s"/>
      <c r="Z10" s="9" t="s"/>
      <c r="AA10" s="9" t="s"/>
      <c r="AB10" s="9" t="s"/>
      <c r="AC10" s="75" t="s"/>
      <c r="AD10" s="75" t="s"/>
      <c r="AE10" s="75" t="s"/>
      <c r="AF10" s="75" t="s"/>
      <c r="AG10" s="75" t="s"/>
      <c r="AH10" s="75" t="s"/>
      <c r="AI10" s="76" t="s"/>
      <c r="AJ10" s="75" t="s"/>
      <c r="AK10" s="76" t="s"/>
      <c r="AL10" s="76" t="s"/>
    </row>
    <row r="11" spans="1:38">
      <c r="A11" s="9" t="s">
        <v>50</v>
      </c>
      <c r="B11" s="9" t="s">
        <v>51</v>
      </c>
      <c r="C11" s="75"/>
      <c r="D11" s="75">
        <v>368760</v>
      </c>
      <c r="E11" s="9" t="s"/>
      <c r="F11" s="9" t="s"/>
      <c r="G11" s="9" t="s"/>
      <c r="H11" s="9" t="s"/>
      <c r="I11" s="9" t="s"/>
      <c r="J11" s="9" t="s"/>
      <c r="K11" s="9" t="s"/>
      <c r="L11" s="9">
        <v>2</v>
      </c>
      <c r="M11" s="9" t="s"/>
      <c r="N11" s="9" t="s"/>
      <c r="O11" s="9">
        <v>2</v>
      </c>
      <c r="P11" s="9" t="s"/>
      <c r="Q11" s="9">
        <v>2</v>
      </c>
      <c r="R11" s="9">
        <v>2</v>
      </c>
      <c r="S11" s="9">
        <v>2</v>
      </c>
      <c r="T11" s="9">
        <v>2</v>
      </c>
      <c r="U11" s="9" t="s"/>
      <c r="V11" s="9" t="s"/>
      <c r="W11" s="9" t="s"/>
      <c r="X11" s="9" t="s"/>
      <c r="Y11" s="75">
        <v>368760</v>
      </c>
      <c r="Z11" s="9" t="s"/>
      <c r="AA11" s="9" t="s"/>
      <c r="AB11" s="9" t="s"/>
      <c r="AC11" s="75" t="s"/>
      <c r="AD11" s="75">
        <f>Y11+SUM(AC11:AC11)</f>
        <v>368760</v>
      </c>
      <c r="AE11" s="75">
        <v>368760</v>
      </c>
      <c r="AF11" s="75">
        <v>0</v>
      </c>
      <c r="AG11" s="75">
        <v>0</v>
      </c>
      <c r="AH11" s="75">
        <f>AF11+AG11</f>
        <v>0</v>
      </c>
      <c r="AI11" s="76">
        <f>IF(D11=0,"SIN PROGRAMACIÓN",(Y11+SUM(AC11:AC11))/D11)</f>
        <v>1</v>
      </c>
      <c r="AJ11" s="75" t="str">
        <f>IF(D11=0,"N/A",AI11*C11)</f>
        <v>0</v>
      </c>
      <c r="AK11" s="76">
        <f>IF(D11=0,"N/A",AH11/D11)</f>
        <v>0</v>
      </c>
      <c r="AL11" s="76" t="str">
        <f>IF(C11=0,"NO SE COTIZÓ LABORATORIO",AH11/C11)</f>
        <v>NO SE COTIZÓ LABORATORIO</v>
      </c>
    </row>
    <row r="12" spans="1:38">
      <c r="A12" s="9" t="s"/>
      <c r="B12" s="9" t="s"/>
      <c r="C12" s="75" t="s"/>
      <c r="D12" s="75" t="s"/>
      <c r="E12" s="9" t="s"/>
      <c r="F12" s="9" t="s"/>
      <c r="G12" s="9" t="s"/>
      <c r="H12" s="9" t="s"/>
      <c r="I12" s="9" t="s"/>
      <c r="J12" s="9" t="s"/>
      <c r="K12" s="9" t="s"/>
      <c r="L12" s="9" t="s"/>
      <c r="M12" s="9" t="s"/>
      <c r="N12" s="9" t="s"/>
      <c r="O12" s="9" t="s"/>
      <c r="P12" s="9" t="s"/>
      <c r="Q12" s="9" t="s"/>
      <c r="R12" s="9" t="s"/>
      <c r="S12" s="9" t="s"/>
      <c r="T12" s="9" t="s"/>
      <c r="U12" s="9" t="s"/>
      <c r="V12" s="9" t="s"/>
      <c r="W12" s="9" t="s"/>
      <c r="X12" s="9" t="s"/>
      <c r="Y12" s="75" t="s"/>
      <c r="Z12" s="9" t="s"/>
      <c r="AA12" s="9" t="s"/>
      <c r="AB12" s="9" t="s"/>
      <c r="AC12" s="75" t="s"/>
      <c r="AD12" s="75" t="s"/>
      <c r="AE12" s="75" t="s"/>
      <c r="AF12" s="75" t="s"/>
      <c r="AG12" s="75" t="s"/>
      <c r="AH12" s="75" t="s"/>
      <c r="AI12" s="76" t="s"/>
      <c r="AJ12" s="75" t="s"/>
      <c r="AK12" s="76" t="s"/>
      <c r="AL12" s="76" t="s"/>
    </row>
    <row r="13" spans="1:38">
      <c r="A13" s="9" t="s">
        <v>52</v>
      </c>
      <c r="B13" s="9" t="s">
        <v>53</v>
      </c>
      <c r="C13" s="75">
        <v>5554000</v>
      </c>
      <c r="D13" s="75">
        <v>4223200</v>
      </c>
      <c r="E13" s="9" t="s"/>
      <c r="F13" s="9" t="s"/>
      <c r="G13" s="9" t="s"/>
      <c r="H13" s="9" t="s"/>
      <c r="I13" s="9">
        <v>6</v>
      </c>
      <c r="J13" s="9" t="s"/>
      <c r="K13" s="9" t="s"/>
      <c r="L13" s="9">
        <v>6</v>
      </c>
      <c r="M13" s="9" t="s"/>
      <c r="N13" s="9" t="s"/>
      <c r="O13" s="9" t="s"/>
      <c r="P13" s="9" t="s"/>
      <c r="Q13" s="9" t="s"/>
      <c r="R13" s="9" t="s"/>
      <c r="S13" s="9" t="s"/>
      <c r="T13" s="9" t="s"/>
      <c r="U13" s="9" t="s"/>
      <c r="V13" s="9" t="s"/>
      <c r="W13" s="9" t="s"/>
      <c r="X13" s="9" t="s"/>
      <c r="Y13" s="75">
        <v>946440</v>
      </c>
      <c r="Z13" s="9" t="s"/>
      <c r="AA13" s="9" t="s"/>
      <c r="AB13" s="9" t="s"/>
      <c r="AC13" s="75" t="s"/>
      <c r="AD13" s="75">
        <f>Y13+SUM(AC13:AC13)</f>
        <v>946440</v>
      </c>
      <c r="AE13" s="75">
        <v>946440</v>
      </c>
      <c r="AF13" s="75">
        <v>0</v>
      </c>
      <c r="AG13" s="75">
        <v>0</v>
      </c>
      <c r="AH13" s="75">
        <f>AF13+AG13</f>
        <v>0</v>
      </c>
      <c r="AI13" s="76">
        <f>IF(D13=0,"SIN PROGRAMACIÓN",(Y13+SUM(AC13:AC13))/D13)</f>
        <v>0.2241049441182042</v>
      </c>
      <c r="AJ13" s="75">
        <f>IF(D13=0,"N/A",AI13*C13)</f>
        <v>1244678.859632506</v>
      </c>
      <c r="AK13" s="76">
        <f>IF(D13=0,"N/A",AH13/D13)</f>
        <v>0</v>
      </c>
      <c r="AL13" s="76">
        <f>IF(C13=0,"NO SE COTIZÓ LABORATORIO",AH13/C13)</f>
        <v>0</v>
      </c>
    </row>
    <row r="14" spans="1:38">
      <c r="A14" s="9" t="s"/>
      <c r="B14" s="9" t="s"/>
      <c r="C14" s="75" t="s"/>
      <c r="D14" s="75" t="s"/>
      <c r="E14" s="9" t="s"/>
      <c r="F14" s="9" t="s"/>
      <c r="G14" s="9" t="s"/>
      <c r="H14" s="9" t="s"/>
      <c r="I14" s="9" t="s"/>
      <c r="J14" s="9" t="s"/>
      <c r="K14" s="9" t="s"/>
      <c r="L14" s="9" t="s"/>
      <c r="M14" s="9" t="s"/>
      <c r="N14" s="9" t="s"/>
      <c r="O14" s="9" t="s"/>
      <c r="P14" s="9" t="s"/>
      <c r="Q14" s="9" t="s"/>
      <c r="R14" s="9" t="s"/>
      <c r="S14" s="9" t="s"/>
      <c r="T14" s="9" t="s"/>
      <c r="U14" s="9" t="s"/>
      <c r="V14" s="9" t="s"/>
      <c r="W14" s="9" t="s"/>
      <c r="X14" s="9" t="s"/>
      <c r="Y14" s="75" t="s"/>
      <c r="Z14" s="9" t="s"/>
      <c r="AA14" s="9" t="s"/>
      <c r="AB14" s="9" t="s"/>
      <c r="AC14" s="75" t="s"/>
      <c r="AD14" s="75" t="s"/>
      <c r="AE14" s="75" t="s"/>
      <c r="AF14" s="75" t="s"/>
      <c r="AG14" s="75" t="s"/>
      <c r="AH14" s="75" t="s"/>
      <c r="AI14" s="76" t="s"/>
      <c r="AJ14" s="75" t="s"/>
      <c r="AK14" s="76" t="s"/>
      <c r="AL14" s="76" t="s"/>
    </row>
    <row r="15" spans="1:38">
      <c r="A15" s="9" t="s">
        <v>54</v>
      </c>
      <c r="B15" s="9" t="s">
        <v>55</v>
      </c>
      <c r="C15" s="75">
        <v>9577000</v>
      </c>
      <c r="D15" s="75">
        <v>8524760</v>
      </c>
      <c r="E15" s="9" t="s"/>
      <c r="F15" s="9" t="s"/>
      <c r="G15" s="9" t="s"/>
      <c r="H15" s="9" t="s"/>
      <c r="I15" s="9">
        <v>28</v>
      </c>
      <c r="J15" s="9" t="s"/>
      <c r="K15" s="9" t="s"/>
      <c r="L15" s="9">
        <v>5</v>
      </c>
      <c r="M15" s="9" t="s"/>
      <c r="N15" s="9" t="s"/>
      <c r="O15" s="9" t="s"/>
      <c r="P15" s="9" t="s"/>
      <c r="Q15" s="9" t="s"/>
      <c r="R15" s="9" t="s"/>
      <c r="S15" s="9" t="s"/>
      <c r="T15" s="9" t="s"/>
      <c r="U15" s="9" t="s"/>
      <c r="V15" s="9" t="s"/>
      <c r="W15" s="9" t="s"/>
      <c r="X15" s="9" t="s"/>
      <c r="Y15" s="75">
        <v>2106240</v>
      </c>
      <c r="Z15" s="9" t="s"/>
      <c r="AA15" s="9" t="s"/>
      <c r="AB15" s="9" t="s"/>
      <c r="AC15" s="75" t="s"/>
      <c r="AD15" s="75">
        <f>Y15+SUM(AC15:AC15)</f>
        <v>2106240</v>
      </c>
      <c r="AE15" s="75">
        <v>3086704</v>
      </c>
      <c r="AF15" s="75">
        <v>0</v>
      </c>
      <c r="AG15" s="75">
        <v>0</v>
      </c>
      <c r="AH15" s="75">
        <f>AF15+AG15</f>
        <v>0</v>
      </c>
      <c r="AI15" s="76">
        <f>IF(D15=0,"SIN PROGRAMACIÓN",(Y15+SUM(AC15:AC15))/D15)</f>
        <v>0.2470732313871593</v>
      </c>
      <c r="AJ15" s="75">
        <f>IF(D15=0,"N/A",AI15*C15)</f>
        <v>2366220.336994824</v>
      </c>
      <c r="AK15" s="76">
        <f>IF(D15=0,"N/A",AH15/D15)</f>
        <v>0</v>
      </c>
      <c r="AL15" s="76">
        <f>IF(C15=0,"NO SE COTIZÓ LABORATORIO",AH15/C15)</f>
        <v>0</v>
      </c>
    </row>
    <row r="16" spans="1:38">
      <c r="A16" s="9" t="s"/>
      <c r="B16" s="9" t="s"/>
      <c r="C16" s="75" t="s"/>
      <c r="D16" s="75" t="s"/>
      <c r="E16" s="9" t="s"/>
      <c r="F16" s="9" t="s"/>
      <c r="G16" s="9" t="s"/>
      <c r="H16" s="9" t="s"/>
      <c r="I16" s="9" t="s"/>
      <c r="J16" s="9" t="s"/>
      <c r="K16" s="9" t="s"/>
      <c r="L16" s="9" t="s"/>
      <c r="M16" s="9" t="s"/>
      <c r="N16" s="9" t="s"/>
      <c r="O16" s="9" t="s"/>
      <c r="P16" s="9" t="s"/>
      <c r="Q16" s="9" t="s"/>
      <c r="R16" s="9" t="s"/>
      <c r="S16" s="9" t="s"/>
      <c r="T16" s="9" t="s"/>
      <c r="U16" s="9" t="s"/>
      <c r="V16" s="9" t="s"/>
      <c r="W16" s="9" t="s"/>
      <c r="X16" s="9" t="s"/>
      <c r="Y16" s="75" t="s"/>
      <c r="Z16" s="9" t="s"/>
      <c r="AA16" s="9" t="s"/>
      <c r="AB16" s="9" t="s"/>
      <c r="AC16" s="75" t="s"/>
      <c r="AD16" s="75" t="s"/>
      <c r="AE16" s="75" t="s"/>
      <c r="AF16" s="75" t="s"/>
      <c r="AG16" s="75" t="s"/>
      <c r="AH16" s="75" t="s"/>
      <c r="AI16" s="76" t="s"/>
      <c r="AJ16" s="75" t="s"/>
      <c r="AK16" s="76" t="s"/>
      <c r="AL16" s="76" t="s"/>
    </row>
    <row r="17" spans="1:38">
      <c r="A17" s="9" t="s">
        <v>56</v>
      </c>
      <c r="B17" s="9" t="s">
        <v>57</v>
      </c>
      <c r="C17" s="75"/>
      <c r="D17" s="75">
        <v>29246720</v>
      </c>
      <c r="E17" s="9" t="s"/>
      <c r="F17" s="9" t="s"/>
      <c r="G17" s="9" t="s"/>
      <c r="H17" s="9">
        <v>71</v>
      </c>
      <c r="I17" s="9" t="s"/>
      <c r="J17" s="9" t="s"/>
      <c r="K17" s="9" t="s"/>
      <c r="L17" s="9" t="s"/>
      <c r="M17" s="9" t="s"/>
      <c r="N17" s="9" t="s"/>
      <c r="O17" s="9" t="s"/>
      <c r="P17" s="9">
        <v>68</v>
      </c>
      <c r="Q17" s="9">
        <v>68</v>
      </c>
      <c r="R17" s="9" t="s"/>
      <c r="S17" s="9">
        <v>68</v>
      </c>
      <c r="T17" s="9" t="s"/>
      <c r="U17" s="9">
        <v>71</v>
      </c>
      <c r="V17" s="9" t="s"/>
      <c r="W17" s="9" t="s"/>
      <c r="X17" s="9" t="s"/>
      <c r="Y17" s="75">
        <v>11366720</v>
      </c>
      <c r="Z17" s="9" t="s"/>
      <c r="AA17" s="9" t="s"/>
      <c r="AB17" s="9" t="s"/>
      <c r="AC17" s="75" t="s"/>
      <c r="AD17" s="75">
        <f>Y17+SUM(AC17:AC17)</f>
        <v>11366720</v>
      </c>
      <c r="AE17" s="75">
        <v>17244320</v>
      </c>
      <c r="AF17" s="75">
        <v>0</v>
      </c>
      <c r="AG17" s="75">
        <v>0</v>
      </c>
      <c r="AH17" s="75">
        <f>AF17+AG17</f>
        <v>0</v>
      </c>
      <c r="AI17" s="76">
        <f>IF(D17=0,"SIN PROGRAMACIÓN",(Y17+SUM(AC17:AC17))/D17)</f>
        <v>0.3886493938465578</v>
      </c>
      <c r="AJ17" s="75" t="str">
        <f>IF(D17=0,"N/A",AI17*C17)</f>
        <v>0</v>
      </c>
      <c r="AK17" s="76">
        <f>IF(D17=0,"N/A",AH17/D17)</f>
        <v>0</v>
      </c>
      <c r="AL17" s="76" t="str">
        <f>IF(C17=0,"NO SE COTIZÓ LABORATORIO",AH17/C17)</f>
        <v>NO SE COTIZÓ LABORATORIO</v>
      </c>
    </row>
    <row r="18" spans="1:38">
      <c r="A18" s="9" t="s"/>
      <c r="B18" s="9" t="s"/>
      <c r="C18" s="75" t="s"/>
      <c r="D18" s="75" t="s"/>
      <c r="E18" s="9" t="s"/>
      <c r="F18" s="9" t="s"/>
      <c r="G18" s="9" t="s"/>
      <c r="H18" s="9" t="s"/>
      <c r="I18" s="9" t="s"/>
      <c r="J18" s="9" t="s"/>
      <c r="K18" s="9" t="s"/>
      <c r="L18" s="9" t="s"/>
      <c r="M18" s="9" t="s"/>
      <c r="N18" s="9" t="s"/>
      <c r="O18" s="9" t="s"/>
      <c r="P18" s="9" t="s"/>
      <c r="Q18" s="9" t="s"/>
      <c r="R18" s="9" t="s"/>
      <c r="S18" s="9" t="s"/>
      <c r="T18" s="9" t="s"/>
      <c r="U18" s="9" t="s"/>
      <c r="V18" s="9" t="s"/>
      <c r="W18" s="9" t="s"/>
      <c r="X18" s="9" t="s"/>
      <c r="Y18" s="75" t="s"/>
      <c r="Z18" s="9" t="s"/>
      <c r="AA18" s="9" t="s"/>
      <c r="AB18" s="9" t="s"/>
      <c r="AC18" s="75" t="s"/>
      <c r="AD18" s="75" t="s"/>
      <c r="AE18" s="75" t="s"/>
      <c r="AF18" s="75" t="s"/>
      <c r="AG18" s="75" t="s"/>
      <c r="AH18" s="75" t="s"/>
      <c r="AI18" s="76" t="s"/>
      <c r="AJ18" s="75" t="s"/>
      <c r="AK18" s="76" t="s"/>
      <c r="AL18" s="76" t="s"/>
    </row>
    <row r="19" spans="1:38">
      <c r="A19" s="9" t="s">
        <v>58</v>
      </c>
      <c r="B19" s="9" t="s">
        <v>59</v>
      </c>
      <c r="C19" s="75">
        <v>4856667.006</v>
      </c>
      <c r="D19" s="75">
        <v>2244300</v>
      </c>
      <c r="E19" s="9" t="s"/>
      <c r="F19" s="9" t="s"/>
      <c r="G19" s="9" t="s"/>
      <c r="H19" s="9">
        <v>1</v>
      </c>
      <c r="I19" s="9" t="s"/>
      <c r="J19" s="9">
        <v>13</v>
      </c>
      <c r="K19" s="9">
        <v>1</v>
      </c>
      <c r="L19" s="9">
        <v>3</v>
      </c>
      <c r="M19" s="9" t="s"/>
      <c r="N19" s="9" t="s"/>
      <c r="O19" s="9">
        <v>16</v>
      </c>
      <c r="P19" s="9" t="s"/>
      <c r="Q19" s="9">
        <v>17</v>
      </c>
      <c r="R19" s="9" t="s"/>
      <c r="S19" s="9">
        <v>17</v>
      </c>
      <c r="T19" s="9" t="s"/>
      <c r="U19" s="9">
        <v>1</v>
      </c>
      <c r="V19" s="9" t="s"/>
      <c r="W19" s="9" t="s"/>
      <c r="X19" s="9" t="s"/>
      <c r="Y19" s="75">
        <v>1418660</v>
      </c>
      <c r="Z19" s="9" t="s"/>
      <c r="AA19" s="9" t="s"/>
      <c r="AB19" s="9" t="s"/>
      <c r="AC19" s="75" t="s"/>
      <c r="AD19" s="75">
        <f>Y19+SUM(AC19:AC19)</f>
        <v>1418660</v>
      </c>
      <c r="AE19" s="75">
        <v>3631360</v>
      </c>
      <c r="AF19" s="75">
        <v>0</v>
      </c>
      <c r="AG19" s="75">
        <v>0</v>
      </c>
      <c r="AH19" s="75">
        <f>AF19+AG19</f>
        <v>0</v>
      </c>
      <c r="AI19" s="76">
        <f>IF(D19=0,"SIN PROGRAMACIÓN",(Y19+SUM(AC19:AC19))/D19)</f>
        <v>0.6321169184155416</v>
      </c>
      <c r="AJ19" s="75">
        <f>IF(D19=0,"N/A",AI19*C19)</f>
        <v>3069981.381603155</v>
      </c>
      <c r="AK19" s="76">
        <f>IF(D19=0,"N/A",AH19/D19)</f>
        <v>0</v>
      </c>
      <c r="AL19" s="76">
        <f>IF(C19=0,"NO SE COTIZÓ LABORATORIO",AH19/C19)</f>
        <v>0</v>
      </c>
    </row>
    <row r="20" spans="1:38">
      <c r="A20" s="9" t="s"/>
      <c r="B20" s="9" t="s"/>
      <c r="C20" s="75" t="s"/>
      <c r="D20" s="75" t="s"/>
      <c r="E20" s="9" t="s"/>
      <c r="F20" s="9" t="s"/>
      <c r="G20" s="9" t="s"/>
      <c r="H20" s="9" t="s"/>
      <c r="I20" s="9" t="s"/>
      <c r="J20" s="9" t="s"/>
      <c r="K20" s="9" t="s"/>
      <c r="L20" s="9" t="s"/>
      <c r="M20" s="9" t="s"/>
      <c r="N20" s="9" t="s"/>
      <c r="O20" s="9" t="s"/>
      <c r="P20" s="9" t="s"/>
      <c r="Q20" s="9" t="s"/>
      <c r="R20" s="9" t="s"/>
      <c r="S20" s="9" t="s"/>
      <c r="T20" s="9" t="s"/>
      <c r="U20" s="9" t="s"/>
      <c r="V20" s="9" t="s"/>
      <c r="W20" s="9" t="s"/>
      <c r="X20" s="9" t="s"/>
      <c r="Y20" s="75" t="s"/>
      <c r="Z20" s="9" t="s"/>
      <c r="AA20" s="9" t="s"/>
      <c r="AB20" s="9" t="s"/>
      <c r="AC20" s="75" t="s"/>
      <c r="AD20" s="75" t="s"/>
      <c r="AE20" s="75" t="s"/>
      <c r="AF20" s="75" t="s"/>
      <c r="AG20" s="75" t="s"/>
      <c r="AH20" s="75" t="s"/>
      <c r="AI20" s="76" t="s"/>
      <c r="AJ20" s="75" t="s"/>
      <c r="AK20" s="76" t="s"/>
      <c r="AL20" s="76" t="s"/>
    </row>
    <row r="21" spans="1:38">
      <c r="A21" s="9" t="s">
        <v>60</v>
      </c>
      <c r="B21" s="9" t="s">
        <v>61</v>
      </c>
      <c r="C21" s="75"/>
      <c r="D21" s="75">
        <v>30174000</v>
      </c>
      <c r="E21" s="9" t="s"/>
      <c r="F21" s="9">
        <v>80</v>
      </c>
      <c r="G21" s="9">
        <v>120</v>
      </c>
      <c r="H21" s="9" t="s"/>
      <c r="I21" s="9" t="s"/>
      <c r="J21" s="9" t="s"/>
      <c r="K21" s="9" t="s"/>
      <c r="L21" s="9" t="s"/>
      <c r="M21" s="9">
        <v>120</v>
      </c>
      <c r="N21" s="9" t="s"/>
      <c r="O21" s="9" t="s"/>
      <c r="P21" s="9" t="s"/>
      <c r="Q21" s="9" t="s"/>
      <c r="R21" s="9" t="s"/>
      <c r="S21" s="9" t="s"/>
      <c r="T21" s="9" t="s"/>
      <c r="U21" s="9" t="s"/>
      <c r="V21" s="9" t="s"/>
      <c r="W21" s="9">
        <v>240</v>
      </c>
      <c r="X21" s="9">
        <v>300</v>
      </c>
      <c r="Y21" s="75">
        <v>30174000</v>
      </c>
      <c r="Z21" s="9" t="s"/>
      <c r="AA21" s="9" t="s"/>
      <c r="AB21" s="9" t="s"/>
      <c r="AC21" s="75" t="s"/>
      <c r="AD21" s="75">
        <f>Y21+SUM(AC21:AC21)</f>
        <v>30174000</v>
      </c>
      <c r="AE21" s="75">
        <v>30174000</v>
      </c>
      <c r="AF21" s="75">
        <v>0</v>
      </c>
      <c r="AG21" s="75">
        <v>0</v>
      </c>
      <c r="AH21" s="75">
        <f>AF21+AG21</f>
        <v>0</v>
      </c>
      <c r="AI21" s="76">
        <f>IF(D21=0,"SIN PROGRAMACIÓN",(Y21+SUM(AC21:AC21))/D21)</f>
        <v>1</v>
      </c>
      <c r="AJ21" s="75" t="str">
        <f>IF(D21=0,"N/A",AI21*C21)</f>
        <v>0</v>
      </c>
      <c r="AK21" s="76">
        <f>IF(D21=0,"N/A",AH21/D21)</f>
        <v>0</v>
      </c>
      <c r="AL21" s="76" t="str">
        <f>IF(C21=0,"NO SE COTIZÓ LABORATORIO",AH21/C21)</f>
        <v>NO SE COTIZÓ LABORATORIO</v>
      </c>
    </row>
    <row r="22" spans="1:38">
      <c r="A22" s="9" t="s"/>
      <c r="B22" s="9" t="s"/>
      <c r="C22" s="75" t="s"/>
      <c r="D22" s="75" t="s"/>
      <c r="E22" s="9" t="s"/>
      <c r="F22" s="9" t="s"/>
      <c r="G22" s="9" t="s"/>
      <c r="H22" s="9" t="s"/>
      <c r="I22" s="9" t="s"/>
      <c r="J22" s="9" t="s"/>
      <c r="K22" s="9" t="s"/>
      <c r="L22" s="9" t="s"/>
      <c r="M22" s="9" t="s"/>
      <c r="N22" s="9" t="s"/>
      <c r="O22" s="9" t="s"/>
      <c r="P22" s="9" t="s"/>
      <c r="Q22" s="9" t="s"/>
      <c r="R22" s="9" t="s"/>
      <c r="S22" s="9" t="s"/>
      <c r="T22" s="9" t="s"/>
      <c r="U22" s="9" t="s"/>
      <c r="V22" s="9" t="s"/>
      <c r="W22" s="9" t="s"/>
      <c r="X22" s="9" t="s"/>
      <c r="Y22" s="75" t="s"/>
      <c r="Z22" s="9" t="s"/>
      <c r="AA22" s="9" t="s"/>
      <c r="AB22" s="9" t="s"/>
      <c r="AC22" s="75" t="s"/>
      <c r="AD22" s="75" t="s"/>
      <c r="AE22" s="75" t="s"/>
      <c r="AF22" s="75" t="s"/>
      <c r="AG22" s="75" t="s"/>
      <c r="AH22" s="75" t="s"/>
      <c r="AI22" s="76" t="s"/>
      <c r="AJ22" s="75" t="s"/>
      <c r="AK22" s="76" t="s"/>
      <c r="AL22" s="76" t="s"/>
    </row>
    <row r="23" spans="1:38">
      <c r="A23" s="9" t="s"/>
      <c r="B23" s="9" t="s"/>
      <c r="C23" s="75" t="s"/>
      <c r="D23" s="75" t="s"/>
      <c r="E23" s="9" t="s"/>
      <c r="F23" s="9" t="s"/>
      <c r="G23" s="9" t="s"/>
      <c r="H23" s="9" t="s"/>
      <c r="I23" s="9" t="s"/>
      <c r="J23" s="9" t="s"/>
      <c r="K23" s="9" t="s"/>
      <c r="L23" s="9" t="s"/>
      <c r="M23" s="9" t="s"/>
      <c r="N23" s="9" t="s"/>
      <c r="O23" s="9" t="s"/>
      <c r="P23" s="9" t="s"/>
      <c r="Q23" s="9" t="s"/>
      <c r="R23" s="9" t="s"/>
      <c r="S23" s="9" t="s"/>
      <c r="T23" s="9" t="s"/>
      <c r="U23" s="9" t="s"/>
      <c r="V23" s="9" t="s"/>
      <c r="W23" s="9" t="s"/>
      <c r="X23" s="9" t="s"/>
      <c r="Y23" s="75" t="s"/>
      <c r="Z23" s="9" t="s"/>
      <c r="AA23" s="9" t="s"/>
      <c r="AB23" s="9" t="s"/>
      <c r="AC23" s="75" t="s"/>
      <c r="AD23" s="75" t="s"/>
      <c r="AE23" s="75" t="s"/>
      <c r="AF23" s="75" t="s"/>
      <c r="AG23" s="75" t="s"/>
      <c r="AH23" s="75" t="s"/>
      <c r="AI23" s="76" t="s"/>
      <c r="AJ23" s="75" t="s"/>
      <c r="AK23" s="76" t="s"/>
      <c r="AL23" s="76" t="s"/>
    </row>
    <row r="24" spans="1:38">
      <c r="A24" s="9" t="s">
        <v>62</v>
      </c>
      <c r="B24" s="9" t="s"/>
      <c r="C24" s="75">
        <f>SUM(C5:C23)</f>
        <v>0</v>
      </c>
      <c r="D24" s="75">
        <f>SUM(D5:D23)</f>
        <v>0</v>
      </c>
      <c r="E24" s="9">
        <f>SUM(E5:E23)</f>
        <v>0</v>
      </c>
      <c r="F24" s="9">
        <f>SUM(F5:F23)</f>
        <v>0</v>
      </c>
      <c r="G24" s="9">
        <f>SUM(G5:G23)</f>
        <v>0</v>
      </c>
      <c r="H24" s="9">
        <f>SUM(H5:H23)</f>
        <v>0</v>
      </c>
      <c r="I24" s="9">
        <f>SUM(I5:I23)</f>
        <v>0</v>
      </c>
      <c r="J24" s="9">
        <f>SUM(J5:J23)</f>
        <v>0</v>
      </c>
      <c r="K24" s="9">
        <f>SUM(K5:K23)</f>
        <v>0</v>
      </c>
      <c r="L24" s="9">
        <f>SUM(L5:L23)</f>
        <v>0</v>
      </c>
      <c r="M24" s="9">
        <f>SUM(M5:M23)</f>
        <v>0</v>
      </c>
      <c r="N24" s="9">
        <f>SUM(N5:N23)</f>
        <v>0</v>
      </c>
      <c r="O24" s="9">
        <f>SUM(O5:O23)</f>
        <v>0</v>
      </c>
      <c r="P24" s="9">
        <f>SUM(P5:P23)</f>
        <v>0</v>
      </c>
      <c r="Q24" s="9">
        <f>SUM(Q5:Q23)</f>
        <v>0</v>
      </c>
      <c r="R24" s="9">
        <f>SUM(R5:R23)</f>
        <v>0</v>
      </c>
      <c r="S24" s="9">
        <f>SUM(S5:S23)</f>
        <v>0</v>
      </c>
      <c r="T24" s="9">
        <f>SUM(T5:T23)</f>
        <v>0</v>
      </c>
      <c r="U24" s="9">
        <f>SUM(U5:U23)</f>
        <v>0</v>
      </c>
      <c r="V24" s="9">
        <f>SUM(V5:V23)</f>
        <v>0</v>
      </c>
      <c r="W24" s="9">
        <f>SUM(W5:W23)</f>
        <v>0</v>
      </c>
      <c r="X24" s="9">
        <f>SUM(X5:X23)</f>
        <v>0</v>
      </c>
      <c r="Y24" s="75">
        <f>SUM(Y5:Y23)</f>
        <v>49842190</v>
      </c>
      <c r="Z24" s="9" t="s"/>
      <c r="AA24" s="9" t="s"/>
      <c r="AB24" s="9" t="s"/>
      <c r="AC24" s="75">
        <f>SUM(AC5:AC23)</f>
        <v>0</v>
      </c>
      <c r="AD24" s="9" t="s"/>
      <c r="AE24" s="9" t="s"/>
      <c r="AF24" s="9" t="s"/>
      <c r="AG24" s="9" t="s"/>
      <c r="AH24" s="9" t="s"/>
      <c r="AI24" s="9" t="s"/>
      <c r="AJ24" s="75">
        <f>SUM(AJ5:AJ23)</f>
        <v>13553844.39601347</v>
      </c>
      <c r="AK24" s="9" t="s"/>
      <c r="AL24" s="9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4"/>
    <mergeCell ref="B2:B4"/>
    <mergeCell ref="C2:C4"/>
    <mergeCell ref="D2:D4"/>
    <mergeCell ref="AI3:AI4"/>
    <mergeCell ref="AE3:AH3"/>
    <mergeCell ref="AD3:AD4"/>
    <mergeCell ref="AB3:AC3"/>
    <mergeCell ref="AL3:AL4"/>
    <mergeCell ref="Z3:AA4"/>
    <mergeCell ref="E3:Y3"/>
    <mergeCell ref="AI2:AK2"/>
    <mergeCell ref="AE2:AH2"/>
    <mergeCell ref="E2:AD2"/>
    <mergeCell ref="A1:AL1"/>
  </mergeCells>
  <printOptions gridLines="false" gridLinesSet="true"/>
  <pageMargins left="0.7" right="0.7" top="0.75" bottom="0.75" header="0.3" footer="0.3"/>
  <pageSetup paperSize="1" orientation="portrai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0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30" customHeight="1" ht="16.5">
      <c r="A1" s="69" t="s">
        <v>63</v>
      </c>
      <c r="U1" s="70"/>
      <c r="V1" s="70"/>
      <c r="W1" s="70"/>
      <c r="X1" s="70"/>
      <c r="Y1" s="70"/>
      <c r="Z1" s="70"/>
      <c r="AA1" s="70"/>
      <c r="AB1" s="70"/>
      <c r="AC1" s="70"/>
      <c r="AD1" s="71"/>
    </row>
    <row r="2" spans="1:30" customHeight="1" ht="60.75">
      <c r="A2" s="72" t="s">
        <v>64</v>
      </c>
      <c r="B2" t="s">
        <v>36</v>
      </c>
      <c r="C2" t="s">
        <v>35</v>
      </c>
      <c r="D2" t="s">
        <v>34</v>
      </c>
      <c r="E2" t="s">
        <v>33</v>
      </c>
      <c r="F2" t="s">
        <v>32</v>
      </c>
      <c r="G2" t="s">
        <v>31</v>
      </c>
      <c r="H2" t="s">
        <v>30</v>
      </c>
      <c r="I2" t="s">
        <v>29</v>
      </c>
      <c r="J2" t="s">
        <v>28</v>
      </c>
      <c r="K2" t="s">
        <v>27</v>
      </c>
      <c r="L2" t="s">
        <v>26</v>
      </c>
      <c r="M2" t="s">
        <v>25</v>
      </c>
      <c r="N2" t="s">
        <v>24</v>
      </c>
      <c r="O2" t="s">
        <v>23</v>
      </c>
      <c r="P2" t="s">
        <v>22</v>
      </c>
      <c r="Q2" t="s">
        <v>21</v>
      </c>
      <c r="R2" t="s">
        <v>20</v>
      </c>
      <c r="S2" t="s">
        <v>19</v>
      </c>
      <c r="T2" t="s">
        <v>18</v>
      </c>
      <c r="U2" s="10" t="s">
        <v>17</v>
      </c>
      <c r="V2" s="11" t="s">
        <v>65</v>
      </c>
      <c r="W2" s="11" t="s">
        <v>66</v>
      </c>
      <c r="X2" s="11" t="s">
        <v>67</v>
      </c>
      <c r="Y2" s="11" t="s">
        <v>10</v>
      </c>
      <c r="Z2" s="11" t="s">
        <v>68</v>
      </c>
      <c r="AA2" s="11" t="s">
        <v>69</v>
      </c>
      <c r="AB2" s="11" t="s">
        <v>70</v>
      </c>
      <c r="AC2" s="11" t="s">
        <v>71</v>
      </c>
      <c r="AD2" s="11" t="s">
        <v>72</v>
      </c>
    </row>
    <row r="3" spans="1:30" customHeight="1" ht="15.75">
      <c r="A3" s="72"/>
      <c r="U3" s="12" t="s">
        <v>73</v>
      </c>
      <c r="V3" s="13">
        <v>1</v>
      </c>
      <c r="W3" s="14">
        <v>2</v>
      </c>
      <c r="X3" s="13">
        <v>3</v>
      </c>
      <c r="Y3" s="13">
        <v>4</v>
      </c>
      <c r="Z3" s="13" t="s">
        <v>74</v>
      </c>
      <c r="AA3" s="13">
        <v>6</v>
      </c>
      <c r="AB3" s="13">
        <v>7</v>
      </c>
      <c r="AC3" s="15" t="s">
        <v>75</v>
      </c>
      <c r="AD3" s="15" t="s">
        <v>76</v>
      </c>
    </row>
    <row r="4" spans="1:30">
      <c r="A4" s="20"/>
      <c r="U4" s="21"/>
      <c r="V4" s="22"/>
      <c r="W4" s="22"/>
      <c r="X4" s="22"/>
      <c r="Y4" s="22"/>
      <c r="Z4" s="22"/>
      <c r="AA4" s="22"/>
      <c r="AB4" s="22"/>
      <c r="AC4" s="22"/>
      <c r="AD4" s="23"/>
    </row>
    <row r="5" spans="1:30">
      <c r="A5" s="24" t="s">
        <v>77</v>
      </c>
      <c r="U5" s="25"/>
      <c r="V5" s="8">
        <v>0</v>
      </c>
      <c r="W5" s="8">
        <v>0</v>
      </c>
      <c r="X5" s="8">
        <v>0</v>
      </c>
      <c r="Y5" s="8">
        <v>0</v>
      </c>
      <c r="Z5" s="8">
        <f>+Y5+Y5+Y5</f>
        <v>0</v>
      </c>
      <c r="AA5" s="8">
        <v>0</v>
      </c>
      <c r="AB5" s="8">
        <v>0</v>
      </c>
      <c r="AC5" s="26">
        <f>IF(AB5=0,0,Z5/AB5)</f>
        <v>0</v>
      </c>
      <c r="AD5" s="27">
        <f>IF(AA5=0,0,V5/AA5)</f>
        <v>0</v>
      </c>
    </row>
    <row r="6" spans="1:30">
      <c r="A6" s="24"/>
      <c r="U6" s="28"/>
      <c r="V6" s="26"/>
      <c r="W6" s="26"/>
      <c r="X6" s="26"/>
      <c r="Y6" s="26"/>
      <c r="Z6" s="26"/>
      <c r="AA6" s="26"/>
      <c r="AB6" s="26"/>
      <c r="AC6" s="26"/>
      <c r="AD6" s="27"/>
    </row>
    <row r="7" spans="1:30">
      <c r="A7" s="24" t="s">
        <v>78</v>
      </c>
      <c r="U7" s="25"/>
      <c r="V7" s="8">
        <v>0</v>
      </c>
      <c r="W7" s="8">
        <v>0</v>
      </c>
      <c r="X7" s="8">
        <v>0</v>
      </c>
      <c r="Y7" s="8">
        <v>0</v>
      </c>
      <c r="Z7" s="8">
        <f>+Y7+Y7+Y7</f>
        <v>0</v>
      </c>
      <c r="AA7" s="8">
        <v>0</v>
      </c>
      <c r="AB7" s="8">
        <v>0</v>
      </c>
      <c r="AC7" s="26">
        <f>IF(AB7=0,0,Z7/AB7)</f>
        <v>0</v>
      </c>
      <c r="AD7" s="27">
        <f>IF(AA7=0,0,V7/AA7)</f>
        <v>0</v>
      </c>
    </row>
    <row r="8" spans="1:30">
      <c r="A8" s="24"/>
      <c r="U8" s="25"/>
      <c r="V8" s="8"/>
      <c r="W8" s="25"/>
      <c r="X8" s="8"/>
      <c r="Y8" s="8"/>
      <c r="Z8" s="8"/>
      <c r="AA8" s="8"/>
      <c r="AB8" s="8"/>
      <c r="AC8" s="29"/>
      <c r="AD8" s="30"/>
    </row>
    <row r="9" spans="1:30">
      <c r="A9" s="24" t="s">
        <v>79</v>
      </c>
      <c r="U9" s="25"/>
      <c r="V9" s="8">
        <v>0</v>
      </c>
      <c r="W9" s="8">
        <v>0</v>
      </c>
      <c r="X9" s="8">
        <v>0</v>
      </c>
      <c r="Y9" s="8">
        <v>0</v>
      </c>
      <c r="Z9" s="8">
        <f>+Y9+Y9+Y9</f>
        <v>0</v>
      </c>
      <c r="AA9" s="8">
        <v>0</v>
      </c>
      <c r="AB9" s="8">
        <v>0</v>
      </c>
      <c r="AC9" s="26">
        <f>IF(AB9=0,0,Z9/AB9)</f>
        <v>0</v>
      </c>
      <c r="AD9" s="27">
        <f>IF(AA9=0,0,V9/AA9)</f>
        <v>0</v>
      </c>
    </row>
    <row r="10" spans="1:30">
      <c r="A10" s="24"/>
      <c r="U10" s="25"/>
      <c r="V10" s="8"/>
      <c r="W10" s="25"/>
      <c r="X10" s="8"/>
      <c r="Y10" s="8"/>
      <c r="Z10" s="8"/>
      <c r="AA10" s="8"/>
      <c r="AB10" s="8"/>
      <c r="AC10" s="29"/>
      <c r="AD10" s="30"/>
    </row>
    <row r="11" spans="1:30">
      <c r="A11" s="24" t="s">
        <v>80</v>
      </c>
      <c r="U11" s="25"/>
      <c r="V11" s="8">
        <v>0</v>
      </c>
      <c r="W11" s="8">
        <v>0</v>
      </c>
      <c r="X11" s="8">
        <v>0</v>
      </c>
      <c r="Y11" s="8">
        <v>0</v>
      </c>
      <c r="Z11" s="8">
        <f>+Y11+Y11+Y11</f>
        <v>0</v>
      </c>
      <c r="AA11" s="8">
        <v>0</v>
      </c>
      <c r="AB11" s="8">
        <v>0</v>
      </c>
      <c r="AC11" s="26">
        <f>IF(AB11=0,0,Z11/AB11)</f>
        <v>0</v>
      </c>
      <c r="AD11" s="27">
        <f>IF(AA11=0,0,V11/AA11)</f>
        <v>0</v>
      </c>
    </row>
    <row r="12" spans="1:30">
      <c r="A12" s="24"/>
      <c r="U12" s="25"/>
      <c r="V12" s="8"/>
      <c r="W12" s="25"/>
      <c r="X12" s="8"/>
      <c r="Y12" s="8"/>
      <c r="Z12" s="8"/>
      <c r="AA12" s="8"/>
      <c r="AB12" s="8"/>
      <c r="AC12" s="29"/>
      <c r="AD12" s="30"/>
    </row>
    <row r="13" spans="1:30">
      <c r="A13" s="24" t="s">
        <v>81</v>
      </c>
      <c r="U13" s="25"/>
      <c r="V13" s="8">
        <v>0</v>
      </c>
      <c r="W13" s="8">
        <v>0</v>
      </c>
      <c r="X13" s="8">
        <v>0</v>
      </c>
      <c r="Y13" s="8">
        <v>0</v>
      </c>
      <c r="Z13" s="8">
        <f>+Y13+Y13+Y13</f>
        <v>0</v>
      </c>
      <c r="AA13" s="8">
        <v>0</v>
      </c>
      <c r="AB13" s="8">
        <v>0</v>
      </c>
      <c r="AC13" s="26">
        <f>IF(AB13=0,0,Z13/AB13)</f>
        <v>0</v>
      </c>
      <c r="AD13" s="27">
        <f>IF(AA13=0,0,V13/AA13)</f>
        <v>0</v>
      </c>
    </row>
    <row r="14" spans="1:30">
      <c r="A14" s="24"/>
      <c r="U14" s="25"/>
      <c r="V14" s="8"/>
      <c r="W14" s="25"/>
      <c r="X14" s="8"/>
      <c r="Y14" s="8"/>
      <c r="Z14" s="8"/>
      <c r="AA14" s="8"/>
      <c r="AB14" s="8"/>
      <c r="AC14" s="29"/>
      <c r="AD14" s="30"/>
    </row>
    <row r="15" spans="1:30">
      <c r="A15" s="24" t="s">
        <v>82</v>
      </c>
      <c r="U15" s="25"/>
      <c r="V15" s="8">
        <v>0</v>
      </c>
      <c r="W15" s="8">
        <v>0</v>
      </c>
      <c r="X15" s="8">
        <v>0</v>
      </c>
      <c r="Y15" s="8">
        <v>0</v>
      </c>
      <c r="Z15" s="8">
        <f>+Y15+Y15+Y15</f>
        <v>0</v>
      </c>
      <c r="AA15" s="8">
        <v>0</v>
      </c>
      <c r="AB15" s="8">
        <v>0</v>
      </c>
      <c r="AC15" s="26">
        <f>IF(AB15=0,0,Z15/AB15)</f>
        <v>0</v>
      </c>
      <c r="AD15" s="27">
        <f>IF(AA15=0,0,V15/AA15)</f>
        <v>0</v>
      </c>
    </row>
    <row r="16" spans="1:30">
      <c r="A16" s="24"/>
      <c r="U16" s="25"/>
      <c r="V16" s="8"/>
      <c r="W16" s="25"/>
      <c r="X16" s="8"/>
      <c r="Y16" s="8"/>
      <c r="Z16" s="8"/>
      <c r="AA16" s="8"/>
      <c r="AB16" s="8"/>
      <c r="AC16" s="29"/>
      <c r="AD16" s="30"/>
    </row>
    <row r="17" spans="1:30">
      <c r="A17" s="24" t="s">
        <v>83</v>
      </c>
      <c r="U17" s="7"/>
      <c r="V17" s="8">
        <v>0</v>
      </c>
      <c r="W17" s="8">
        <v>0</v>
      </c>
      <c r="X17" s="8">
        <v>0</v>
      </c>
      <c r="Y17" s="8">
        <v>0</v>
      </c>
      <c r="Z17" s="8">
        <f>+Y17+Y17+Y17</f>
        <v>0</v>
      </c>
      <c r="AA17" s="8">
        <v>0</v>
      </c>
      <c r="AB17" s="8">
        <v>0</v>
      </c>
      <c r="AC17" s="26">
        <f>IF(AB17=0,0,Z17/AB17)</f>
        <v>0</v>
      </c>
      <c r="AD17" s="27">
        <f>IF(AA17=0,0,V17/AA17)</f>
        <v>0</v>
      </c>
    </row>
    <row r="18" spans="1:30">
      <c r="A18" s="24"/>
      <c r="U18" s="25"/>
      <c r="V18" s="8"/>
      <c r="W18" s="25"/>
      <c r="X18" s="8"/>
      <c r="Y18" s="8"/>
      <c r="Z18" s="8"/>
      <c r="AA18" s="8"/>
      <c r="AB18" s="8"/>
      <c r="AC18" s="29"/>
      <c r="AD18" s="30"/>
    </row>
    <row r="19" spans="1:30">
      <c r="A19" s="24" t="s">
        <v>84</v>
      </c>
      <c r="U19" s="7"/>
      <c r="V19" s="8">
        <v>0</v>
      </c>
      <c r="W19" s="8">
        <v>0</v>
      </c>
      <c r="X19" s="8">
        <v>0</v>
      </c>
      <c r="Y19" s="8">
        <v>0</v>
      </c>
      <c r="Z19" s="8">
        <f>+Y19+Y19+Y19</f>
        <v>0</v>
      </c>
      <c r="AA19" s="8">
        <v>0</v>
      </c>
      <c r="AB19" s="8">
        <v>0</v>
      </c>
      <c r="AC19" s="26">
        <f>IF(AB19=0,0,Z19/AB19)</f>
        <v>0</v>
      </c>
      <c r="AD19" s="27">
        <f>IF(AA19=0,0,V19/AA19)</f>
        <v>0</v>
      </c>
    </row>
    <row r="20" spans="1:30">
      <c r="A20" s="24"/>
      <c r="U20" s="25"/>
      <c r="V20" s="31"/>
      <c r="W20" s="25"/>
      <c r="X20" s="31"/>
      <c r="Y20" s="31"/>
      <c r="Z20" s="31"/>
      <c r="AA20" s="31"/>
      <c r="AB20" s="31"/>
      <c r="AC20" s="32"/>
      <c r="AD20" s="33"/>
    </row>
    <row r="21" spans="1:30">
      <c r="A21" s="24" t="s">
        <v>85</v>
      </c>
      <c r="U21" s="7"/>
      <c r="V21" s="8">
        <v>0</v>
      </c>
      <c r="W21" s="8">
        <v>0</v>
      </c>
      <c r="X21" s="8">
        <v>0</v>
      </c>
      <c r="Y21" s="8">
        <v>0</v>
      </c>
      <c r="Z21" s="8">
        <f>+Y21+Y21+Y21</f>
        <v>0</v>
      </c>
      <c r="AA21" s="8">
        <v>0</v>
      </c>
      <c r="AB21" s="8">
        <v>0</v>
      </c>
      <c r="AC21" s="26">
        <f>IF(AB21=0,0,Z21/AB21)</f>
        <v>0</v>
      </c>
      <c r="AD21" s="27">
        <f>IF(AA21=0,0,V21/AA21)</f>
        <v>0</v>
      </c>
    </row>
    <row r="22" spans="1:30">
      <c r="A22" s="24"/>
      <c r="U22" s="25"/>
      <c r="V22" s="31"/>
      <c r="W22" s="25"/>
      <c r="X22" s="31"/>
      <c r="Y22" s="31"/>
      <c r="Z22" s="31"/>
      <c r="AA22" s="31"/>
      <c r="AB22" s="31"/>
      <c r="AC22" s="32"/>
      <c r="AD22" s="33"/>
    </row>
    <row r="23" spans="1:30">
      <c r="A23" s="24" t="s">
        <v>86</v>
      </c>
      <c r="E23">
        <f>OCTUBRE!E24</f>
        <v/>
      </c>
      <c r="F23">
        <f>OCTUBRE!F24</f>
        <v/>
      </c>
      <c r="G23">
        <f>OCTUBRE!G24</f>
        <v/>
      </c>
      <c r="H23">
        <f>OCTUBRE!H24</f>
        <v/>
      </c>
      <c r="I23">
        <f>OCTUBRE!I24</f>
        <v/>
      </c>
      <c r="J23">
        <f>OCTUBRE!J24</f>
        <v/>
      </c>
      <c r="K23">
        <f>OCTUBRE!K24</f>
        <v/>
      </c>
      <c r="L23">
        <f>OCTUBRE!L24</f>
        <v/>
      </c>
      <c r="M23">
        <f>OCTUBRE!M24</f>
        <v/>
      </c>
      <c r="N23">
        <f>OCTUBRE!N24</f>
        <v/>
      </c>
      <c r="O23">
        <f>OCTUBRE!O24</f>
        <v/>
      </c>
      <c r="P23">
        <f>OCTUBRE!P24</f>
        <v/>
      </c>
      <c r="Q23">
        <f>OCTUBRE!Q24</f>
        <v/>
      </c>
      <c r="R23">
        <f>OCTUBRE!R24</f>
        <v/>
      </c>
      <c r="S23">
        <f>OCTUBRE!S24</f>
        <v/>
      </c>
      <c r="T23">
        <f>OCTUBRE!T24</f>
        <v/>
      </c>
      <c r="U23" s="7">
        <f>OCTUBRE!U24</f>
        <v>0</v>
      </c>
      <c r="V23" s="8">
        <f>OCTUBRE!V24</f>
        <v>0</v>
      </c>
      <c r="W23" s="8">
        <f>OCTUBRE!W24</f>
        <v>0</v>
      </c>
      <c r="X23" s="8">
        <f>OCTUBRE!X24</f>
        <v>0</v>
      </c>
      <c r="Y23" s="8">
        <v>0</v>
      </c>
      <c r="Z23" s="8">
        <f>+Y23+Y23+Y23</f>
        <v>0</v>
      </c>
      <c r="AA23" s="8">
        <v>0</v>
      </c>
      <c r="AB23" s="8">
        <v>0</v>
      </c>
      <c r="AC23" s="26">
        <f>IF(AB23=0,0,Z23/AB23)</f>
        <v>0</v>
      </c>
      <c r="AD23" s="27">
        <f>IF(AA23=0,0,V23/AA23)</f>
        <v>0</v>
      </c>
    </row>
    <row r="24" spans="1:30">
      <c r="A24" s="24"/>
      <c r="U24" s="25"/>
      <c r="V24" s="34"/>
      <c r="W24" s="25"/>
      <c r="X24" s="34"/>
      <c r="Y24" s="34"/>
      <c r="Z24" s="34"/>
      <c r="AA24" s="34"/>
      <c r="AB24" s="34"/>
      <c r="AC24" s="32"/>
      <c r="AD24" s="33"/>
    </row>
    <row r="25" spans="1:30">
      <c r="A25" s="24" t="s">
        <v>87</v>
      </c>
      <c r="U25" s="25"/>
      <c r="V25" s="8">
        <v>0</v>
      </c>
      <c r="W25" s="8"/>
      <c r="X25" s="8"/>
      <c r="Y25" s="8"/>
      <c r="Z25" s="8" t="str">
        <f>+Y25+Y25+Y25</f>
        <v>0</v>
      </c>
      <c r="AA25" s="8"/>
      <c r="AB25" s="8"/>
      <c r="AC25" s="26">
        <f>IF(AB25=0,0,Z25/AB25)</f>
        <v>0</v>
      </c>
      <c r="AD25" s="27">
        <f>IF(AA25=0,0,V25/AA25)</f>
        <v>0</v>
      </c>
    </row>
    <row r="26" spans="1:30">
      <c r="A26" s="24"/>
      <c r="U26" s="25"/>
      <c r="V26" s="8"/>
      <c r="W26" s="25"/>
      <c r="X26" s="8"/>
      <c r="Y26" s="8"/>
      <c r="Z26" s="8"/>
      <c r="AA26" s="8"/>
      <c r="AB26" s="8"/>
      <c r="AC26" s="29"/>
      <c r="AD26" s="30"/>
    </row>
    <row r="27" spans="1:30">
      <c r="A27" s="24" t="s">
        <v>88</v>
      </c>
      <c r="U27" s="25"/>
      <c r="V27" s="8">
        <v>0</v>
      </c>
      <c r="W27" s="8"/>
      <c r="X27" s="8"/>
      <c r="Y27" s="8"/>
      <c r="Z27" s="8" t="str">
        <f>+Y27+Y27+Y27</f>
        <v>0</v>
      </c>
      <c r="AA27" s="8"/>
      <c r="AB27" s="8"/>
      <c r="AC27" s="26">
        <f>IF(AB27=0,0,Z27/AB27)</f>
        <v>0</v>
      </c>
      <c r="AD27" s="27">
        <f>IF(AA27=0,0,V27/AA27)</f>
        <v>0</v>
      </c>
    </row>
    <row r="28" spans="1:30" customHeight="1" ht="15.75">
      <c r="A28" s="35"/>
      <c r="U28" s="36"/>
      <c r="V28" s="37"/>
      <c r="W28" s="36"/>
      <c r="X28" s="37"/>
      <c r="Y28" s="37"/>
      <c r="Z28" s="37"/>
      <c r="AA28" s="37"/>
      <c r="AB28" s="37"/>
      <c r="AC28" s="38"/>
      <c r="AD28" s="39"/>
    </row>
    <row r="29" spans="1:30" customHeight="1" ht="15.75">
      <c r="A29" s="16" t="s">
        <v>89</v>
      </c>
      <c r="U29" s="17">
        <f>+SUM(U4:U27)</f>
        <v>0</v>
      </c>
      <c r="V29" s="18">
        <f>+SUM(V4:V27)</f>
        <v>0</v>
      </c>
      <c r="W29" s="18">
        <f>SUMIF($B$5:$B$27,$B$5,W5:W27)</f>
        <v>0</v>
      </c>
      <c r="X29" s="18">
        <f>SUMIF($B$5:$B$27,$B$5,X5:X27)</f>
        <v>0</v>
      </c>
      <c r="Y29" s="18">
        <f>+SUM(Y4:Y28)</f>
        <v>0</v>
      </c>
      <c r="Z29" s="18">
        <f>+SUM(Z4:Z28)</f>
        <v>0</v>
      </c>
      <c r="AA29" s="18">
        <f>SUMIF($B$5:$B$27,$B$5,AA5:AA27)</f>
        <v>0</v>
      </c>
      <c r="AB29" s="18">
        <f>SUMIF($B$5:$B$27,$B$5,AB5:AB27)</f>
        <v>0</v>
      </c>
      <c r="AC29" s="73" t="str">
        <f>+Z29/AB29</f>
        <v>0</v>
      </c>
      <c r="AD29" s="73" t="str">
        <f>+AA29/AA29</f>
        <v>0</v>
      </c>
    </row>
    <row r="30" spans="1:30" customHeight="1" ht="15.75">
      <c r="A30" s="16" t="s">
        <v>90</v>
      </c>
      <c r="U30" s="19">
        <f>+AVERAGE(U5:U27)</f>
        <v>0</v>
      </c>
      <c r="V30" s="18">
        <f>+AVERAGE(V5:V23)</f>
        <v>0</v>
      </c>
      <c r="W30" s="18">
        <f>+AVERAGE(W5:W27)</f>
        <v>0</v>
      </c>
      <c r="X30" s="18">
        <f>+AVERAGE(X5:X27)</f>
        <v>0</v>
      </c>
      <c r="Y30" s="18">
        <f>+AVERAGE(Y5:Y27)</f>
        <v>0</v>
      </c>
      <c r="Z30" s="18">
        <f>+AVERAGE(Z5:Z19)</f>
        <v>0</v>
      </c>
      <c r="AA30" s="18">
        <f>+AVERAGE(AA5:AA27)</f>
        <v>0</v>
      </c>
      <c r="AB30" s="18">
        <f>+AVERAGE(AB5:AB27)</f>
        <v>0</v>
      </c>
      <c r="AC30" s="74"/>
      <c r="AD30" s="7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3"/>
    <mergeCell ref="AD29:AD30"/>
    <mergeCell ref="A1:AD1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OCTUBRE</vt:lpstr>
      <vt:lpstr>Detalle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2010-11-23T18:19:33-05:00</dcterms:created>
  <dcterms:modified xsi:type="dcterms:W3CDTF">2010-11-23T18:19:33-05:00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