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CTUBRE" sheetId="1" r:id="rId4"/>
    <sheet name="Detalles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<sst xmlns="http://schemas.openxmlformats.org/spreadsheetml/2006/main" uniqueCount="117">
  <si>
    <t>INDICADOR POR PROYECTO TRABAJOS DE CAMPO OCTUBRE - 2010</t>
  </si>
  <si>
    <t>GYC
(1)</t>
  </si>
  <si>
    <t>PROYECTO
(2)</t>
  </si>
  <si>
    <t>PROPUESTA</t>
  </si>
  <si>
    <t>PROGRAMADO</t>
  </si>
  <si>
    <t>EJECUTADO MES</t>
  </si>
  <si>
    <t>EJECUTADO ACUMULADO</t>
  </si>
  <si>
    <t>AVANCE EJECUCIÓN</t>
  </si>
  <si>
    <t>INDICADORES</t>
  </si>
  <si>
    <t>Desc.
(3)</t>
  </si>
  <si>
    <t>Valor
(Incluye 
"Otros")
(4)</t>
  </si>
  <si>
    <t>Desc.
(5)</t>
  </si>
  <si>
    <t>Valor
(Incluye 
"Otros")
(6)</t>
  </si>
  <si>
    <t>REPORTE INSPECTOR</t>
  </si>
  <si>
    <t>Solicitudes desembolso
(8)</t>
  </si>
  <si>
    <t>Total perforaciones
(9)=(7)+(8)</t>
  </si>
  <si>
    <t>OTROS TRABAJOS DE CAMPO</t>
  </si>
  <si>
    <t xml:space="preserve">Total mes
(12)=(9)+(11) </t>
  </si>
  <si>
    <t>Ejecución de perforación</t>
  </si>
  <si>
    <t>Ejecución perforación
(14)</t>
  </si>
  <si>
    <t>Costos totales
(D)</t>
  </si>
  <si>
    <t xml:space="preserve">Avance mes
(18)=(13)/(3) </t>
  </si>
  <si>
    <t>Valor del mes según avance
(19)=(18)*(4)</t>
  </si>
  <si>
    <t>Avance Total
(20)=(14)/(3)</t>
  </si>
  <si>
    <t>Precio por ml
(24)=(15)/(14)</t>
  </si>
  <si>
    <t>Rendimiento
(25)</t>
  </si>
  <si>
    <t>Ejec. Acum./Program.
(26)=(17)/(6)</t>
  </si>
  <si>
    <t>Ejec. Acum./Av. Propu.
(27)=(17)/(4)</t>
  </si>
  <si>
    <t>OP 
(Día)</t>
  </si>
  <si>
    <t>AY
(Día)</t>
  </si>
  <si>
    <t>Costo 
personal
(7)</t>
  </si>
  <si>
    <t>Descripción
(10)</t>
  </si>
  <si>
    <t>Valor
(11)</t>
  </si>
  <si>
    <t xml:space="preserve">Apiques (1x1xsubrasante) - Bog - No incluye tapada </t>
  </si>
  <si>
    <t>Barreno Manual - Bog</t>
  </si>
  <si>
    <t>Bum Integrator - ROMDAS</t>
  </si>
  <si>
    <t>DEFLECTOMETRIA</t>
  </si>
  <si>
    <t>Instalacion de inclinometros</t>
  </si>
  <si>
    <t>Jills - Dia</t>
  </si>
  <si>
    <t>Jills - Km / Calzada</t>
  </si>
  <si>
    <t>Jills Punto</t>
  </si>
  <si>
    <t>Línea sísmica</t>
  </si>
  <si>
    <t>Perforaciones</t>
  </si>
  <si>
    <t>Vizir</t>
  </si>
  <si>
    <t>TOTAL MES
(13)</t>
  </si>
  <si>
    <t>Costos internos
(15)</t>
  </si>
  <si>
    <t>Costos externos
(16)</t>
  </si>
  <si>
    <t>Total
(17)=(15)+(16)</t>
  </si>
  <si>
    <t>1010-1670</t>
  </si>
  <si>
    <t>ED e IRI Camino de Arrayanes SOLUC. INMOBILIARIAS</t>
  </si>
  <si>
    <t>1010-1667</t>
  </si>
  <si>
    <t>DP Carriles de incorporacion Cota-Cll 170 MHC</t>
  </si>
  <si>
    <t>VIZIR</t>
  </si>
  <si>
    <t>1010-1666</t>
  </si>
  <si>
    <t>EE Sitios Inestables PR42 375 La Julia - Calarca</t>
  </si>
  <si>
    <t>Rotacion fuera Bogota</t>
  </si>
  <si>
    <t>Rotacion</t>
  </si>
  <si>
    <t>1010-1665</t>
  </si>
  <si>
    <t>Estudios y diseños 11Km Vía Iza-Tota - ICESGA</t>
  </si>
  <si>
    <t>Apiques (1x1xsubras.) - Fuera - No incluye Tapar</t>
  </si>
  <si>
    <t>Inventario de sitios inestables</t>
  </si>
  <si>
    <t>1010-1662</t>
  </si>
  <si>
    <t>ES Cimentación alcantarillado La Salitrosa MHC</t>
  </si>
  <si>
    <t>0910-1659</t>
  </si>
  <si>
    <t>EG Sitios inestables Ibagué-Calarcá UT CONST. VIAL</t>
  </si>
  <si>
    <t>Complejidad Alta (Nivel III)</t>
  </si>
  <si>
    <t xml:space="preserve">Tramo de 100 mts </t>
  </si>
  <si>
    <t>0910-1655</t>
  </si>
  <si>
    <t>DP Av. Medina, Rio Bta-San Antonio C. TEQUENDAMA</t>
  </si>
  <si>
    <t>Especial</t>
  </si>
  <si>
    <t>Reconocimiento geológico y geotécnico</t>
  </si>
  <si>
    <t>0310-1590</t>
  </si>
  <si>
    <t xml:space="preserve">ED Deflectometria, 5.6Km Bucaramanga </t>
  </si>
  <si>
    <t>0110-1564</t>
  </si>
  <si>
    <t>EE CSO Evaluacion de Falla Terraplen</t>
  </si>
  <si>
    <t xml:space="preserve">Instalacion de Piezometros </t>
  </si>
  <si>
    <t>Percusion y Lavado</t>
  </si>
  <si>
    <t>Mecanica</t>
  </si>
  <si>
    <t>0709-1497</t>
  </si>
  <si>
    <t>EP MHC Doble Calzada Bucaramanga - Cucuta</t>
  </si>
  <si>
    <t>BARRENO FUERA BOGOTA</t>
  </si>
  <si>
    <t>INDICADOR TRABAJOS DE CAMPO - 2010</t>
  </si>
  <si>
    <t xml:space="preserve">MES (1) </t>
  </si>
  <si>
    <t>COSTO PERSONAL REPORTE INSPECTOR     (2)</t>
  </si>
  <si>
    <t>NOMINA OBRAS (3)</t>
  </si>
  <si>
    <t>TOTAL NOMINAS OBRAS       (4=3A+3B+3C)</t>
  </si>
  <si>
    <t>UTILIZACION PERSONAL    (5=2/4)</t>
  </si>
  <si>
    <t>SOLICITUDES DESEMBOLSO (6)</t>
  </si>
  <si>
    <t>GASTOS DE MANTENIMIENTO
(7)</t>
  </si>
  <si>
    <t>TC EXTERNOS
(8)</t>
  </si>
  <si>
    <t>COSTO MENSUAL
(9=4+6+7+8)</t>
  </si>
  <si>
    <t>VALOR A FACTURAR MES (10)</t>
  </si>
  <si>
    <t>VALOR PROGRAMADO (11)</t>
  </si>
  <si>
    <t>VREAL/ VFACTURADO     (12=8/9)</t>
  </si>
  <si>
    <t>VREAL/ PROGRAMADO    (13=8/10)</t>
  </si>
  <si>
    <t>SALARIOS    (3A)</t>
  </si>
  <si>
    <t>EXTRAS      (3B)</t>
  </si>
  <si>
    <t>BONIFICACIONES (3C)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</si>
  <si>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</si>
  <si>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</si>
  <si>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</si>
  <si>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</si>
  <si>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</si>
  <si>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</si>
  <si>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</si>
  <si>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</si>
  <si>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</si>
  <si>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</si>
  <si>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</si>
  <si>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</si>
  <si>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</si>
  <si>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</si>
  <si>
    <t>RESUMEN  2010</t>
  </si>
  <si>
    <t>MES PROM</t>
  </si>
  <si>
    <t>VALOR FACTURADO</t>
  </si>
  <si>
    <t>VALOR REAL</t>
  </si>
  <si>
    <t>REAL/FACTURADO</t>
  </si>
</sst>
</file>

<file path=xl/styles.xml><?xml version="1.0" encoding="utf-8"?>
<styleSheet xmlns="http://schemas.openxmlformats.org/spreadsheetml/2006/main" xml:space="preserve">
  <numFmts count="4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0.0%"/>
    <numFmt numFmtId="167" formatCode="$#,##0_-"/>
  </numFmts>
  <fonts count="14">
    <font>
      <name val="Calibri"/>
      <sz val="11"/>
      <u val="none"/>
      <color rgb="FF000000"/>
    </font>
    <font>
      <name val="Arial"/>
      <sz val="8"/>
      <u val="none"/>
      <color rgb="FF000000"/>
    </font>
    <font>
      <name val="Arial"/>
      <sz val="8"/>
      <b val="true"/>
      <u val="none"/>
      <color rgb="FF000000"/>
    </font>
    <font>
      <name val="Arial"/>
      <sz val="12"/>
      <b val="true"/>
      <u val="none"/>
      <color rgb="FF000000"/>
    </font>
    <font>
      <name val="Arial"/>
      <sz val="10"/>
      <u val="none"/>
      <color rgb="FF000000"/>
    </font>
    <font>
      <name val="Arial"/>
      <sz val="10"/>
      <b val="true"/>
      <i val="true"/>
      <u val="none"/>
      <color rgb="FF000000"/>
    </font>
    <font>
      <name val="Arial"/>
      <sz val="10"/>
      <b val="true"/>
      <u val="none"/>
      <color rgb="FF000000"/>
    </font>
    <font>
      <name val="Calibri"/>
      <sz val="10"/>
      <u val="none"/>
      <color rgb="FF000000"/>
    </font>
    <font>
      <name val="Arial"/>
      <sz val="9"/>
      <b val="true"/>
      <u val="none"/>
      <color rgb="FF000000"/>
    </font>
    <font>
      <name val="Arial"/>
      <sz val="7"/>
      <b val="true"/>
      <u val="none"/>
      <color rgb="FF000000"/>
    </font>
    <font>
      <name val="Arial"/>
      <sz val="7"/>
      <u val="none"/>
      <color rgb="FF000000"/>
    </font>
    <font>
      <name val="Arial"/>
      <sz val="10"/>
      <b val="true"/>
      <u val="none"/>
      <color rgb="FFFF0000"/>
    </font>
    <font>
      <name val="Calibri"/>
      <sz val="10"/>
      <b val="true"/>
      <u val="none"/>
      <color rgb="FF000000"/>
    </font>
    <font>
      <name val="Calibri"/>
      <sz val="9"/>
      <b val="true"/>
      <u val="none"/>
      <color rgb="FF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rgb="FF000000"/>
        <bgColor rgb="FF000000"/>
      </patternFill>
    </fill>
  </fills>
  <borders count="46">
    <border/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10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5" applyFont="1" applyNumberFormat="0" applyFill="1" applyBorder="1" applyAlignment="1">
      <alignment horizontal="center" vertical="center" textRotation="0" wrapText="tru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2" numFmtId="49" fillId="2" borderId="7" applyFont="1" applyNumberFormat="1" applyFill="1" applyBorder="1" applyAlignment="1">
      <alignment horizontal="center" vertical="center" textRotation="0" wrapText="true" shrinkToFit="false"/>
    </xf>
    <xf xfId="0" fontId="2" numFmtId="49" fillId="2" borderId="8" applyFont="1" applyNumberFormat="1" applyFill="1" applyBorder="1" applyAlignment="1">
      <alignment horizontal="center" vertical="center" textRotation="0" wrapText="true" shrinkToFit="false"/>
    </xf>
    <xf xfId="0" fontId="2" numFmtId="49" fillId="2" borderId="9" applyFont="1" applyNumberFormat="1" applyFill="1" applyBorder="1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16" applyFont="1" applyNumberFormat="0" applyFill="1" applyBorder="1" applyAlignment="1">
      <alignment horizontal="center" vertical="center" textRotation="0" wrapText="true" shrinkToFit="false"/>
    </xf>
    <xf xfId="0" fontId="2" numFmtId="0" fillId="2" borderId="17" applyFont="1" applyNumberFormat="0" applyFill="1" applyBorder="1" applyAlignment="1">
      <alignment horizontal="center" vertical="center" textRotation="0" wrapText="true" shrinkToFit="false"/>
    </xf>
    <xf xfId="0" fontId="2" numFmtId="0" fillId="2" borderId="18" applyFont="1" applyNumberFormat="0" applyFill="1" applyBorder="1" applyAlignment="1">
      <alignment horizontal="center" vertical="center" textRotation="0" wrapText="true" shrinkToFit="false"/>
    </xf>
    <xf xfId="0" fontId="2" numFmtId="0" fillId="2" borderId="19" applyFont="1" applyNumberFormat="0" applyFill="1" applyBorder="1" applyAlignment="1">
      <alignment horizontal="center" vertical="center" textRotation="0" wrapText="true" shrinkToFit="false"/>
    </xf>
    <xf xfId="0" fontId="2" numFmtId="0" fillId="2" borderId="20" applyFont="1" applyNumberFormat="0" applyFill="1" applyBorder="1" applyAlignment="1">
      <alignment horizontal="center" vertical="center" textRotation="0" wrapText="true" shrinkToFit="false"/>
    </xf>
    <xf xfId="0" fontId="2" numFmtId="0" fillId="2" borderId="21" applyFont="1" applyNumberFormat="0" applyFill="1" applyBorder="1" applyAlignment="1">
      <alignment horizontal="center" vertical="center" textRotation="0" wrapText="true" shrinkToFit="false"/>
    </xf>
    <xf xfId="0" fontId="2" numFmtId="0" fillId="2" borderId="22" applyFont="1" applyNumberFormat="0" applyFill="1" applyBorder="1" applyAlignment="1">
      <alignment horizontal="center" vertical="center" textRotation="0" wrapText="true" shrinkToFit="false"/>
    </xf>
    <xf xfId="0" fontId="2" numFmtId="0" fillId="2" borderId="23" applyFont="1" applyNumberFormat="0" applyFill="1" applyBorder="1" applyAlignment="1">
      <alignment horizontal="center" vertical="center" textRotation="0" wrapText="true" shrinkToFit="false"/>
    </xf>
    <xf xfId="0" fontId="2" numFmtId="0" fillId="2" borderId="5" applyFont="1" applyNumberFormat="0" applyFill="1" applyBorder="1" applyAlignment="1">
      <alignment horizontal="center" vertical="center" textRotation="0" wrapText="true" shrinkToFit="false"/>
    </xf>
    <xf xfId="0" fontId="2" numFmtId="0" fillId="2" borderId="24" applyFont="1" applyNumberFormat="0" applyFill="1" applyBorder="1" applyAlignment="1">
      <alignment horizontal="center" vertical="center" textRotation="0" wrapText="true" shrinkToFit="false"/>
    </xf>
    <xf xfId="0" fontId="2" numFmtId="0" fillId="2" borderId="25" applyFont="1" applyNumberFormat="0" applyFill="1" applyBorder="1" applyAlignment="1">
      <alignment horizontal="center" vertical="center" textRotation="0" wrapText="true" shrinkToFit="false"/>
    </xf>
    <xf xfId="0" fontId="2" numFmtId="0" fillId="2" borderId="6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26" applyFont="1" applyNumberFormat="0" applyFill="1" applyBorder="1" applyAlignment="1">
      <alignment horizontal="center" vertical="center" textRotation="0" wrapText="true" shrinkToFit="false"/>
    </xf>
    <xf xfId="0" fontId="2" numFmtId="0" fillId="2" borderId="27" applyFont="1" applyNumberFormat="0" applyFill="1" applyBorder="1" applyAlignment="1">
      <alignment horizontal="center" vertical="center" textRotation="0" wrapText="true" shrinkToFit="false"/>
    </xf>
    <xf xfId="0" fontId="2" numFmtId="0" fillId="2" borderId="28" applyFont="1" applyNumberFormat="0" applyFill="1" applyBorder="1" applyAlignment="1">
      <alignment horizontal="center" vertical="center" textRotation="0" wrapText="true" shrinkToFit="false"/>
    </xf>
    <xf xfId="0" fontId="2" numFmtId="0" fillId="2" borderId="29" applyFont="1" applyNumberFormat="0" applyFill="1" applyBorder="1" applyAlignment="1">
      <alignment horizontal="center" vertical="center" textRotation="0" wrapText="true" shrinkToFit="false"/>
    </xf>
    <xf xfId="0" fontId="2" numFmtId="0" fillId="2" borderId="30" applyFont="1" applyNumberFormat="0" applyFill="1" applyBorder="1" applyAlignment="1">
      <alignment horizontal="center" vertical="center" textRotation="0" wrapText="true" shrinkToFit="false"/>
    </xf>
    <xf xfId="0" fontId="2" numFmtId="0" fillId="2" borderId="31" applyFont="1" applyNumberFormat="0" applyFill="1" applyBorder="1" applyAlignment="1">
      <alignment horizontal="center" vertical="center" textRotation="0" wrapText="true" shrinkToFit="false"/>
    </xf>
    <xf xfId="0" fontId="2" numFmtId="0" fillId="2" borderId="32" applyFont="1" applyNumberFormat="0" applyFill="1" applyBorder="1" applyAlignment="1">
      <alignment horizontal="center" vertical="center" textRotation="0" wrapText="true" shrinkToFit="false"/>
    </xf>
    <xf xfId="0" fontId="2" numFmtId="0" fillId="2" borderId="33" applyFont="1" applyNumberFormat="0" applyFill="1" applyBorder="1" applyAlignment="1">
      <alignment horizontal="center" vertical="center" textRotation="0" wrapText="true" shrinkToFit="false"/>
    </xf>
    <xf xfId="0" fontId="2" numFmtId="0" fillId="2" borderId="22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3" applyFont="1" applyNumberFormat="0" applyFill="1" applyBorder="1" applyAlignment="1">
      <alignment horizontal="center" vertical="center" textRotation="0" wrapText="true" shrinkToFit="false"/>
    </xf>
    <xf xfId="0" fontId="3" numFmtId="49" fillId="0" borderId="7" applyFont="1" applyNumberFormat="1" applyFill="0" applyBorder="1" applyAlignment="1">
      <alignment horizontal="center" vertical="bottom" textRotation="0" wrapText="false" shrinkToFit="false"/>
    </xf>
    <xf xfId="0" fontId="3" numFmtId="49" fillId="0" borderId="8" applyFont="1" applyNumberFormat="1" applyFill="0" applyBorder="1" applyAlignment="1">
      <alignment horizontal="center" vertical="bottom" textRotation="0" wrapText="false" shrinkToFit="false"/>
    </xf>
    <xf xfId="0" fontId="3" numFmtId="49" fillId="0" borderId="9" applyFont="1" applyNumberFormat="1" applyFill="0" applyBorder="1" applyAlignment="1">
      <alignment horizontal="center" vertical="bottom" textRotation="0" wrapText="false" shrinkToFit="false"/>
    </xf>
    <xf xfId="0" fontId="0" numFmtId="0" fillId="0" borderId="34" applyFont="0" applyNumberFormat="0" applyFill="0" applyBorder="1" applyAlignment="0">
      <alignment horizontal="general" vertical="bottom" textRotation="0" wrapText="false" shrinkToFit="false"/>
    </xf>
    <xf xfId="0" fontId="0" numFmtId="0" fillId="0" borderId="35" applyFont="0" applyNumberFormat="0" applyFill="0" applyBorder="1" applyAlignment="0">
      <alignment horizontal="general" vertical="bottom" textRotation="0" wrapText="false" shrinkToFit="false"/>
    </xf>
    <xf xfId="0" fontId="4" numFmtId="164" fillId="0" borderId="35" applyFont="1" applyNumberFormat="1" applyFill="0" applyBorder="1" applyAlignment="0">
      <alignment horizontal="general" vertical="bottom" textRotation="0" wrapText="false" shrinkToFit="false"/>
    </xf>
    <xf xfId="0" fontId="4" numFmtId="164" fillId="2" borderId="35" applyFont="1" applyNumberFormat="1" applyFill="1" applyBorder="1" applyAlignment="0">
      <alignment horizontal="general" vertical="bottom" textRotation="0" wrapText="false" shrinkToFit="false"/>
    </xf>
    <xf xfId="0" fontId="4" numFmtId="0" fillId="0" borderId="35" applyFont="1" applyNumberFormat="0" applyFill="0" applyBorder="1" applyAlignment="1">
      <alignment horizontal="center" vertical="bottom" textRotation="0" wrapText="false" shrinkToFit="false"/>
    </xf>
    <xf xfId="0" fontId="4" numFmtId="0" fillId="0" borderId="36" applyFont="1" applyNumberFormat="0" applyFill="0" applyBorder="1" applyAlignment="1">
      <alignment horizontal="center" vertical="bottom" textRotation="0" wrapText="false" shrinkToFit="false"/>
    </xf>
    <xf xfId="0" fontId="4" numFmtId="49" fillId="0" borderId="37" applyFont="1" applyNumberFormat="1" applyFill="0" applyBorder="1" applyAlignment="1">
      <alignment horizontal="center" vertical="bottom" textRotation="0" wrapText="false" shrinkToFit="false"/>
    </xf>
    <xf xfId="0" fontId="0" numFmtId="165" fillId="0" borderId="38" applyFont="0" applyNumberFormat="1" applyFill="0" applyBorder="1" applyAlignment="0">
      <alignment horizontal="general" vertical="bottom" textRotation="0" wrapText="false" shrinkToFit="false"/>
    </xf>
    <xf xfId="0" fontId="4" numFmtId="165" fillId="0" borderId="38" applyFont="1" applyNumberFormat="1" applyFill="0" applyBorder="1" applyAlignment="0">
      <alignment horizontal="general" vertical="bottom" textRotation="0" wrapText="false" shrinkToFit="false"/>
    </xf>
    <xf xfId="0" fontId="4" numFmtId="0" fillId="0" borderId="38" applyFont="1" applyNumberFormat="0" applyFill="0" applyBorder="1" applyAlignment="1">
      <alignment horizontal="center" vertical="bottom" textRotation="0" wrapText="false" shrinkToFit="false"/>
    </xf>
    <xf xfId="0" fontId="4" numFmtId="165" fillId="2" borderId="38" applyFont="1" applyNumberFormat="1" applyFill="1" applyBorder="1" applyAlignment="0">
      <alignment horizontal="general" vertical="bottom" textRotation="0" wrapText="false" shrinkToFit="false"/>
    </xf>
    <xf xfId="0" fontId="4" numFmtId="166" fillId="0" borderId="38" applyFont="1" applyNumberFormat="1" applyFill="0" applyBorder="1" applyAlignment="1">
      <alignment horizontal="center" vertical="bottom" textRotation="0" wrapText="false" shrinkToFit="false"/>
    </xf>
    <xf xfId="0" fontId="4" numFmtId="166" fillId="0" borderId="39" applyFont="1" applyNumberFormat="1" applyFill="0" applyBorder="1" applyAlignment="1">
      <alignment horizontal="center" vertical="bottom" textRotation="0" wrapText="false" shrinkToFit="false"/>
    </xf>
    <xf xfId="0" fontId="0" numFmtId="49" fillId="0" borderId="37" applyFont="0" applyNumberFormat="1" applyFill="0" applyBorder="1" applyAlignment="1">
      <alignment horizontal="center" vertical="bottom" textRotation="0" wrapText="false" shrinkToFit="false"/>
    </xf>
    <xf xfId="0" fontId="5" numFmtId="0" fillId="0" borderId="38" applyFont="1" applyNumberFormat="0" applyFill="0" applyBorder="1" applyAlignment="1">
      <alignment horizontal="center" vertical="bottom" textRotation="0" wrapText="false" shrinkToFit="false"/>
    </xf>
    <xf xfId="0" fontId="6" numFmtId="0" fillId="0" borderId="38" applyFont="1" applyNumberFormat="0" applyFill="0" applyBorder="1" applyAlignment="1">
      <alignment horizontal="center" vertical="bottom" textRotation="0" wrapText="false" shrinkToFit="false"/>
    </xf>
    <xf xfId="0" fontId="0" numFmtId="165" fillId="0" borderId="38" applyFont="0" applyNumberFormat="1" applyFill="0" applyBorder="1" applyAlignment="0">
      <alignment horizontal="general" vertical="bottom" textRotation="0" wrapText="false" shrinkToFit="false"/>
    </xf>
    <xf xfId="0" fontId="0" numFmtId="165" fillId="3" borderId="38" applyFont="0" applyNumberFormat="1" applyFill="1" applyBorder="1" applyAlignment="0">
      <alignment horizontal="general" vertical="bottom" textRotation="0" wrapText="false" shrinkToFit="false"/>
    </xf>
    <xf xfId="0" fontId="0" numFmtId="165" fillId="3" borderId="38" applyFont="0" applyNumberFormat="1" applyFill="1" applyBorder="1" applyAlignment="0">
      <alignment horizontal="general" vertical="bottom" textRotation="0" wrapText="false" shrinkToFit="false"/>
    </xf>
    <xf xfId="0" fontId="4" numFmtId="165" fillId="3" borderId="38" applyFont="1" applyNumberFormat="1" applyFill="1" applyBorder="1" applyAlignment="0">
      <alignment horizontal="general" vertical="bottom" textRotation="0" wrapText="false" shrinkToFit="false"/>
    </xf>
    <xf xfId="0" fontId="0" numFmtId="165" fillId="2" borderId="38" applyFont="0" applyNumberFormat="1" applyFill="1" applyBorder="1" applyAlignment="0">
      <alignment horizontal="general" vertical="bottom" textRotation="0" wrapText="false" shrinkToFit="false"/>
    </xf>
    <xf xfId="0" fontId="0" numFmtId="165" fillId="2" borderId="38" applyFont="0" applyNumberFormat="1" applyFill="1" applyBorder="1" applyAlignment="0">
      <alignment horizontal="general" vertical="bottom" textRotation="0" wrapText="false" shrinkToFit="false"/>
    </xf>
    <xf xfId="0" fontId="6" numFmtId="0" fillId="2" borderId="38" applyFont="1" applyNumberFormat="0" applyFill="1" applyBorder="1" applyAlignment="1">
      <alignment horizontal="center" vertical="bottom" textRotation="0" wrapText="false" shrinkToFit="false"/>
    </xf>
    <xf xfId="0" fontId="0" numFmtId="0" fillId="0" borderId="40" applyFont="0" applyNumberFormat="0" applyFill="0" applyBorder="1" applyAlignment="0">
      <alignment horizontal="general" vertical="bottom" textRotation="0" wrapText="false" shrinkToFit="false"/>
    </xf>
    <xf xfId="0" fontId="0" numFmtId="0" fillId="0" borderId="41" applyFont="0" applyNumberFormat="0" applyFill="0" applyBorder="1" applyAlignment="0">
      <alignment horizontal="general" vertical="bottom" textRotation="0" wrapText="false" shrinkToFit="false"/>
    </xf>
    <xf xfId="0" fontId="6" numFmtId="9" fillId="0" borderId="41" applyFont="1" applyNumberFormat="1" applyFill="0" applyBorder="1" applyAlignment="1">
      <alignment horizontal="center" vertical="bottom" textRotation="0" wrapText="false" shrinkToFit="false"/>
    </xf>
    <xf xfId="0" fontId="6" numFmtId="9" fillId="0" borderId="42" applyFont="1" applyNumberFormat="1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7" numFmtId="165" fillId="0" borderId="0" applyFont="1" applyNumberFormat="1" applyFill="0" applyBorder="0" applyAlignment="1">
      <alignment horizontal="center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8" numFmtId="0" fillId="4" borderId="43" applyFont="1" applyNumberFormat="0" applyFill="1" applyBorder="1" applyAlignment="1">
      <alignment horizontal="center" vertical="center" textRotation="0" wrapText="true" shrinkToFit="false"/>
    </xf>
    <xf xfId="0" fontId="9" numFmtId="0" fillId="4" borderId="43" applyFont="1" applyNumberFormat="0" applyFill="1" applyBorder="1" applyAlignment="1">
      <alignment horizontal="center" vertical="center" textRotation="0" wrapText="true" shrinkToFit="false"/>
    </xf>
    <xf xfId="0" fontId="8" numFmtId="0" fillId="4" borderId="7" applyFont="1" applyNumberFormat="0" applyFill="1" applyBorder="1" applyAlignment="1">
      <alignment horizontal="center" vertical="center" textRotation="0" wrapText="true" shrinkToFit="false"/>
    </xf>
    <xf xfId="0" fontId="8" numFmtId="0" fillId="4" borderId="8" applyFont="1" applyNumberFormat="0" applyFill="1" applyBorder="1" applyAlignment="1">
      <alignment horizontal="center" vertical="center" textRotation="0" wrapText="true" shrinkToFit="false"/>
    </xf>
    <xf xfId="0" fontId="8" numFmtId="0" fillId="4" borderId="9" applyFont="1" applyNumberFormat="0" applyFill="1" applyBorder="1" applyAlignment="1">
      <alignment horizontal="center" vertical="center" textRotation="0" wrapText="true" shrinkToFit="false"/>
    </xf>
    <xf xfId="0" fontId="8" numFmtId="0" fillId="4" borderId="44" applyFont="1" applyNumberFormat="0" applyFill="1" applyBorder="1" applyAlignment="1">
      <alignment horizontal="center" vertical="center" textRotation="0" wrapText="true" shrinkToFit="false"/>
    </xf>
    <xf xfId="0" fontId="0" numFmtId="0" fillId="4" borderId="43" applyFont="0" applyNumberFormat="0" applyFill="1" applyBorder="1" applyAlignment="1">
      <alignment horizontal="general" vertical="center" textRotation="0" wrapText="true" shrinkToFit="false"/>
    </xf>
    <xf xfId="0" fontId="10" numFmtId="0" fillId="4" borderId="43" applyFont="1" applyNumberFormat="0" applyFill="1" applyBorder="1" applyAlignment="1">
      <alignment horizontal="general" vertical="center" textRotation="0" wrapText="true" shrinkToFit="false"/>
    </xf>
    <xf xfId="0" fontId="8" numFmtId="0" fillId="4" borderId="43" applyFont="1" applyNumberFormat="0" applyFill="1" applyBorder="1" applyAlignment="1">
      <alignment horizontal="center" vertical="center" textRotation="0" wrapText="true" shrinkToFit="false"/>
    </xf>
    <xf xfId="0" fontId="8" numFmtId="0" fillId="4" borderId="45" applyFont="1" applyNumberFormat="0" applyFill="1" applyBorder="1" applyAlignment="1">
      <alignment horizontal="center" vertical="center" textRotation="0" wrapText="true" shrinkToFit="false"/>
    </xf>
    <xf xfId="0" fontId="6" numFmtId="0" fillId="4" borderId="43" applyFont="1" applyNumberFormat="0" applyFill="1" applyBorder="1" applyAlignment="0">
      <alignment horizontal="general" vertical="bottom" textRotation="0" wrapText="false" shrinkToFit="false"/>
    </xf>
    <xf xfId="0" fontId="6" numFmtId="165" fillId="4" borderId="43" applyFont="1" applyNumberFormat="1" applyFill="1" applyBorder="1" applyAlignment="0">
      <alignment horizontal="general" vertical="bottom" textRotation="0" wrapText="false" shrinkToFit="false"/>
    </xf>
    <xf xfId="0" fontId="11" numFmtId="9" fillId="4" borderId="44" applyFont="1" applyNumberFormat="1" applyFill="1" applyBorder="1" applyAlignment="1">
      <alignment horizontal="center" vertical="center" textRotation="0" wrapText="false" shrinkToFit="false"/>
    </xf>
    <xf xfId="0" fontId="11" numFmtId="165" fillId="4" borderId="43" applyFont="1" applyNumberFormat="1" applyFill="1" applyBorder="1" applyAlignment="1">
      <alignment horizontal="center" vertical="bottom" textRotation="0" wrapText="false" shrinkToFit="false"/>
    </xf>
    <xf xfId="0" fontId="11" numFmtId="165" fillId="4" borderId="43" applyFont="1" applyNumberFormat="1" applyFill="1" applyBorder="1" applyAlignment="0">
      <alignment horizontal="general" vertical="bottom" textRotation="0" wrapText="false" shrinkToFit="false"/>
    </xf>
    <xf xfId="0" fontId="11" numFmtId="9" fillId="4" borderId="44" applyFont="1" applyNumberFormat="1" applyFill="1" applyBorder="1" applyAlignment="1">
      <alignment horizontal="center" vertical="center" textRotation="0" wrapText="false" shrinkToFit="false"/>
    </xf>
    <xf xfId="0" fontId="11" numFmtId="0" fillId="4" borderId="44" applyFont="1" applyNumberFormat="0" applyFill="1" applyBorder="1" applyAlignment="1">
      <alignment horizontal="center" vertical="center" textRotation="0" wrapText="false" shrinkToFit="false"/>
    </xf>
    <xf xfId="0" fontId="11" numFmtId="9" fillId="4" borderId="45" applyFont="1" applyNumberFormat="1" applyFill="1" applyBorder="1" applyAlignment="1">
      <alignment horizontal="center" vertical="center" textRotation="0" wrapText="false" shrinkToFit="false"/>
    </xf>
    <xf xfId="0" fontId="11" numFmtId="9" fillId="4" borderId="45" applyFont="1" applyNumberFormat="1" applyFill="1" applyBorder="1" applyAlignment="1">
      <alignment horizontal="center" vertical="center" textRotation="0" wrapText="false" shrinkToFit="false"/>
    </xf>
    <xf xfId="0" fontId="11" numFmtId="0" fillId="4" borderId="45" applyFont="1" applyNumberFormat="0" applyFill="1" applyBorder="1" applyAlignment="1">
      <alignment horizontal="center" vertical="center" textRotation="0" wrapText="false" shrinkToFit="false"/>
    </xf>
    <xf xfId="0" fontId="12" numFmtId="0" fillId="4" borderId="6" applyFont="1" applyNumberFormat="0" applyFill="1" applyBorder="1" applyAlignment="1">
      <alignment horizontal="center" vertical="bottom" textRotation="0" wrapText="false" shrinkToFit="false"/>
    </xf>
    <xf xfId="0" fontId="12" numFmtId="0" fillId="4" borderId="6" applyFont="1" applyNumberFormat="0" applyFill="1" applyBorder="1" applyAlignment="1">
      <alignment horizontal="center" vertical="bottom" textRotation="0" wrapText="false" shrinkToFit="false"/>
    </xf>
    <xf xfId="0" fontId="13" numFmtId="0" fillId="4" borderId="6" applyFont="1" applyNumberFormat="0" applyFill="1" applyBorder="1" applyAlignment="1">
      <alignment horizontal="general" vertical="bottom" textRotation="0" wrapText="true" shrinkToFit="false"/>
    </xf>
    <xf xfId="0" fontId="12" numFmtId="165" fillId="4" borderId="6" applyFont="1" applyNumberFormat="1" applyFill="1" applyBorder="1" applyAlignment="1">
      <alignment horizontal="center" vertical="bottom" textRotation="0" wrapText="false" shrinkToFit="false"/>
    </xf>
    <xf xfId="0" fontId="12" numFmtId="0" fillId="4" borderId="6" applyFont="1" applyNumberFormat="0" applyFill="1" applyBorder="1" applyAlignment="0">
      <alignment horizontal="general" vertical="bottom" textRotation="0" wrapText="false" shrinkToFit="false"/>
    </xf>
    <xf xfId="0" fontId="12" numFmtId="0" fillId="4" borderId="6" applyFont="1" applyNumberFormat="0" applyFill="1" applyBorder="1" applyAlignment="1">
      <alignment horizontal="center" vertical="bottom" textRotation="0" wrapText="false" shrinkToFit="false"/>
    </xf>
    <xf xfId="0" fontId="0" numFmtId="167" fillId="0" borderId="6" applyFont="0" applyNumberFormat="1" applyFill="0" applyBorder="1" applyAlignment="0">
      <alignment horizontal="general" vertical="bottom" textRotation="0" wrapText="false" shrinkToFit="false"/>
    </xf>
    <xf xfId="0" fontId="0" numFmtId="10" fillId="0" borderId="6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N38"/>
  <sheetViews>
    <sheetView tabSelected="1" workbookViewId="0" showGridLines="true">
      <selection activeCell="A1" sqref="A1"/>
    </sheetView>
  </sheetViews>
  <sheetFormatPr defaultRowHeight="12.75" outlineLevelRow="0" outlineLevelCol="0"/>
  <cols>
    <col min="3" max="3" width="7.5703125" customWidth="true" style="0"/>
    <col min="4" max="4" width="7.28515625" customWidth="true" style="0"/>
    <col min="6" max="6" width="8.5703125" customWidth="true" style="0"/>
    <col min="7" max="7" width="8.42578125" customWidth="true" style="0"/>
  </cols>
  <sheetData>
    <row r="1" spans="1:40" customHeight="1" ht="15.7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1"/>
      <c r="AN1" s="1"/>
    </row>
    <row r="2" spans="1:40">
      <c r="A2" s="12" t="s">
        <v>1</v>
      </c>
      <c r="B2" s="15" t="s">
        <v>2</v>
      </c>
      <c r="C2" s="18" t="s">
        <v>3</v>
      </c>
      <c r="D2" s="19"/>
      <c r="E2" s="20"/>
      <c r="F2" s="21" t="s">
        <v>4</v>
      </c>
      <c r="G2" s="22"/>
      <c r="H2" s="23"/>
      <c r="I2" s="24" t="s">
        <v>5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25"/>
      <c r="AC2" s="24" t="s">
        <v>6</v>
      </c>
      <c r="AD2" s="19"/>
      <c r="AE2" s="19"/>
      <c r="AF2" s="25"/>
      <c r="AG2" s="24" t="s">
        <v>7</v>
      </c>
      <c r="AH2" s="19"/>
      <c r="AI2" s="25"/>
      <c r="AJ2" s="24" t="s">
        <v>8</v>
      </c>
      <c r="AK2" s="19"/>
      <c r="AL2" s="19"/>
      <c r="AM2" s="25"/>
      <c r="AN2" s="2"/>
    </row>
    <row r="3" spans="1:40" customHeight="1" ht="15">
      <c r="A3" s="13"/>
      <c r="B3" s="16"/>
      <c r="C3" s="37" t="s">
        <v>9</v>
      </c>
      <c r="D3" s="38"/>
      <c r="E3" s="31" t="s">
        <v>10</v>
      </c>
      <c r="F3" s="37" t="s">
        <v>11</v>
      </c>
      <c r="G3" s="38"/>
      <c r="H3" s="34" t="s">
        <v>12</v>
      </c>
      <c r="I3" s="13" t="s">
        <v>13</v>
      </c>
      <c r="J3" s="31"/>
      <c r="K3" s="31"/>
      <c r="L3" s="31" t="s">
        <v>14</v>
      </c>
      <c r="M3" s="31" t="s">
        <v>15</v>
      </c>
      <c r="N3" s="29" t="s">
        <v>16</v>
      </c>
      <c r="O3" s="30"/>
      <c r="P3" s="31" t="s">
        <v>17</v>
      </c>
      <c r="Q3" s="29" t="s">
        <v>18</v>
      </c>
      <c r="R3" s="29"/>
      <c r="S3" s="29"/>
      <c r="T3" s="29"/>
      <c r="U3" s="29"/>
      <c r="V3" s="29"/>
      <c r="W3" s="29"/>
      <c r="X3" s="29"/>
      <c r="Y3" s="29"/>
      <c r="Z3" s="29"/>
      <c r="AA3" s="29"/>
      <c r="AB3" s="33"/>
      <c r="AC3" s="13" t="s">
        <v>19</v>
      </c>
      <c r="AD3" s="31" t="s">
        <v>20</v>
      </c>
      <c r="AE3" s="31"/>
      <c r="AF3" s="34"/>
      <c r="AG3" s="35" t="s">
        <v>21</v>
      </c>
      <c r="AH3" s="41" t="s">
        <v>22</v>
      </c>
      <c r="AI3" s="27" t="s">
        <v>23</v>
      </c>
      <c r="AJ3" s="35" t="s">
        <v>24</v>
      </c>
      <c r="AK3" s="26" t="s">
        <v>25</v>
      </c>
      <c r="AL3" s="26" t="s">
        <v>26</v>
      </c>
      <c r="AM3" s="27" t="s">
        <v>27</v>
      </c>
      <c r="AN3" s="2"/>
    </row>
    <row r="4" spans="1:40" customHeight="1" ht="34.5">
      <c r="A4" s="14"/>
      <c r="B4" s="17"/>
      <c r="C4" s="39"/>
      <c r="D4" s="40"/>
      <c r="E4" s="32"/>
      <c r="F4" s="39"/>
      <c r="G4" s="40"/>
      <c r="H4" s="43"/>
      <c r="I4" s="3" t="s">
        <v>28</v>
      </c>
      <c r="J4" s="4" t="s">
        <v>29</v>
      </c>
      <c r="K4" s="4" t="s">
        <v>30</v>
      </c>
      <c r="L4" s="32"/>
      <c r="M4" s="32"/>
      <c r="N4" s="4" t="s">
        <v>31</v>
      </c>
      <c r="O4" s="4" t="s">
        <v>32</v>
      </c>
      <c r="P4" s="32"/>
      <c r="Q4" s="8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A4" t="s">
        <v>43</v>
      </c>
      <c r="AB4" s="5" t="s">
        <v>44</v>
      </c>
      <c r="AC4" s="14"/>
      <c r="AD4" s="6" t="s">
        <v>45</v>
      </c>
      <c r="AE4" s="6" t="s">
        <v>46</v>
      </c>
      <c r="AF4" s="7" t="s">
        <v>47</v>
      </c>
      <c r="AG4" s="36"/>
      <c r="AH4" s="42"/>
      <c r="AI4" s="28"/>
      <c r="AJ4" s="36"/>
      <c r="AK4" s="17"/>
      <c r="AL4" s="17"/>
      <c r="AM4" s="28"/>
      <c r="AN4" s="2"/>
    </row>
    <row r="5" spans="1:40">
      <c r="A5" s="8" t="s">
        <v>48</v>
      </c>
      <c r="B5" s="8" t="s">
        <v>49</v>
      </c>
      <c r="C5" s="8">
        <v>1</v>
      </c>
      <c r="D5" s="8" t="s">
        <v>39</v>
      </c>
      <c r="E5" s="106">
        <v>1100000</v>
      </c>
      <c r="F5" s="8">
        <v>1</v>
      </c>
      <c r="G5" s="8" t="s">
        <v>35</v>
      </c>
      <c r="H5" s="106">
        <v>748000</v>
      </c>
      <c r="I5" s="8">
        <v>0</v>
      </c>
      <c r="J5" s="8">
        <v>0</v>
      </c>
      <c r="K5" s="106">
        <v>0</v>
      </c>
      <c r="L5" s="106">
        <v>0</v>
      </c>
      <c r="M5" s="106">
        <f>K5+L5</f>
        <v>0</v>
      </c>
      <c r="N5" s="8" t="s"/>
      <c r="O5" s="106" t="s"/>
      <c r="P5" s="106">
        <f>M5+SUM(O5:O5)</f>
        <v>0</v>
      </c>
      <c r="Q5" s="8" t="s"/>
      <c r="R5" s="8" t="s"/>
      <c r="S5" s="8">
        <v>1</v>
      </c>
      <c r="T5" s="8" t="s"/>
      <c r="U5" s="8" t="s"/>
      <c r="V5" s="8">
        <v>1</v>
      </c>
      <c r="W5" s="8" t="s"/>
      <c r="X5" s="8" t="s"/>
      <c r="Y5" s="8" t="s"/>
      <c r="Z5" s="8" t="s"/>
      <c r="AA5" s="8" t="s"/>
      <c r="AB5" s="8">
        <f>SUM(Q5:AA5)</f>
        <v>0</v>
      </c>
      <c r="AC5" s="8">
        <v>1</v>
      </c>
      <c r="AD5" s="106">
        <v>448000</v>
      </c>
      <c r="AE5" s="106">
        <v>0</v>
      </c>
      <c r="AF5" s="106">
        <f>SUM(AD5:AE5)</f>
        <v>0</v>
      </c>
      <c r="AG5" s="107" t="str">
        <f>IF(SUM(C5:C7)=0,"NO SE COTIZARON TRABAJOS DE CAMPO",AB5/SUM(C5:C7))</f>
        <v>NO SE COTIZARON TRABAJOS DE CAMPO</v>
      </c>
      <c r="AH5" s="106" t="str">
        <f>IF(SUM(C5:C7)=0,"NO SE COTIZARON TRABAJOS DE CAMPO",AG5*E5)</f>
        <v>NO SE COTIZARON TRABAJOS DE CAMPO</v>
      </c>
      <c r="AI5" s="107" t="str">
        <f>IF(SUM(C5:C7)=0,"N/A",AC5/SUM(C5:C7))</f>
        <v>N/A</v>
      </c>
      <c r="AJ5" s="106">
        <f>IF(AC5=0,"N/A",AD5/AC5)</f>
        <v>448000</v>
      </c>
      <c r="AK5" s="8" t="str">
        <f>IF(SUM(I5:J7)=0,"N/A",AC5/SUM(I5:J7))</f>
        <v>N/A</v>
      </c>
      <c r="AL5" s="107">
        <f>IF(H5=0,"NO SE PROGRAMARON TRABAJOS DE CAMPO",AF5/H5)</f>
        <v>0</v>
      </c>
      <c r="AM5" s="107">
        <f>IF(E5=0,"NO SE COTIZARON TRABAJOS DE CAMPO",AF5/E5)</f>
        <v>0</v>
      </c>
      <c r="AN5" t="str">
        <f>IF(AI5&lt;AL5,"CUIDADO","OK")</f>
        <v>OK</v>
      </c>
    </row>
    <row r="6" spans="1:40">
      <c r="A6" s="8" t="s"/>
      <c r="B6" s="8" t="s"/>
      <c r="C6" s="8" t="s"/>
      <c r="D6" s="8" t="s"/>
      <c r="E6" s="106" t="s"/>
      <c r="F6" s="8">
        <v>1</v>
      </c>
      <c r="G6" s="8" t="s">
        <v>38</v>
      </c>
      <c r="H6" s="106" t="s"/>
      <c r="I6" s="8" t="s"/>
      <c r="J6" s="8" t="s"/>
      <c r="K6" s="106" t="s"/>
      <c r="L6" s="106" t="s"/>
      <c r="M6" s="106" t="s"/>
      <c r="N6" s="8" t="s"/>
      <c r="O6" s="106" t="s"/>
      <c r="P6" s="106" t="s"/>
      <c r="Q6" s="8" t="s"/>
      <c r="R6" s="8" t="s"/>
      <c r="S6" s="8" t="s"/>
      <c r="T6" s="8" t="s"/>
      <c r="U6" s="8" t="s"/>
      <c r="V6" s="8" t="s"/>
      <c r="W6" s="8" t="s"/>
      <c r="X6" s="8" t="s"/>
      <c r="Y6" s="8" t="s"/>
      <c r="Z6" s="8" t="s"/>
      <c r="AA6" s="8" t="s"/>
      <c r="AB6" s="8" t="s"/>
      <c r="AC6" s="8" t="s"/>
      <c r="AD6" s="106" t="s"/>
      <c r="AE6" s="106" t="s"/>
      <c r="AF6" s="106" t="s"/>
      <c r="AG6" s="107" t="s"/>
      <c r="AH6" s="106" t="s"/>
      <c r="AI6" s="107" t="s"/>
      <c r="AJ6" s="106" t="s"/>
      <c r="AK6" s="8" t="s"/>
      <c r="AL6" s="107" t="s"/>
      <c r="AM6" s="107" t="s"/>
    </row>
    <row r="7" spans="1:40">
      <c r="A7" s="8" t="s">
        <v>50</v>
      </c>
      <c r="B7" s="8" t="s">
        <v>51</v>
      </c>
      <c r="C7" s="8">
        <v>5</v>
      </c>
      <c r="D7" s="8" t="s">
        <v>33</v>
      </c>
      <c r="E7" s="106">
        <v>1858000</v>
      </c>
      <c r="F7" s="8">
        <v>5</v>
      </c>
      <c r="G7" s="8" t="s">
        <v>33</v>
      </c>
      <c r="H7" s="106">
        <v>964000</v>
      </c>
      <c r="I7" s="8">
        <v>0</v>
      </c>
      <c r="J7" s="8">
        <v>0</v>
      </c>
      <c r="K7" s="106">
        <v>0</v>
      </c>
      <c r="L7" s="106">
        <v>0</v>
      </c>
      <c r="M7" s="106">
        <f>K7+L7</f>
        <v>0</v>
      </c>
      <c r="N7" s="8" t="s"/>
      <c r="O7" s="106" t="s"/>
      <c r="P7" s="106">
        <f>M7+SUM(O7:O7)</f>
        <v>0</v>
      </c>
      <c r="Q7" s="8">
        <v>5</v>
      </c>
      <c r="R7" s="8" t="s"/>
      <c r="S7" s="8" t="s"/>
      <c r="T7" s="8" t="s"/>
      <c r="U7" s="8" t="s"/>
      <c r="V7" s="8">
        <v>1</v>
      </c>
      <c r="W7" s="8" t="s"/>
      <c r="X7" s="8" t="s"/>
      <c r="Y7" s="8" t="s"/>
      <c r="Z7" s="8" t="s"/>
      <c r="AA7" s="8">
        <v>1</v>
      </c>
      <c r="AB7" s="8">
        <f>SUM(Q7:AA7)</f>
        <v>0</v>
      </c>
      <c r="AC7" s="8">
        <v>5</v>
      </c>
      <c r="AD7" s="106">
        <v>664000</v>
      </c>
      <c r="AE7" s="106">
        <v>0</v>
      </c>
      <c r="AF7" s="106">
        <f>SUM(AD7:AE7)</f>
        <v>0</v>
      </c>
      <c r="AG7" s="107" t="str">
        <f>IF(SUM(C7:C11)=0,"NO SE COTIZARON TRABAJOS DE CAMPO",AB7/SUM(C7:C11))</f>
        <v>NO SE COTIZARON TRABAJOS DE CAMPO</v>
      </c>
      <c r="AH7" s="106" t="str">
        <f>IF(SUM(C7:C11)=0,"NO SE COTIZARON TRABAJOS DE CAMPO",AG7*E7)</f>
        <v>NO SE COTIZARON TRABAJOS DE CAMPO</v>
      </c>
      <c r="AI7" s="107" t="str">
        <f>IF(SUM(C7:C11)=0,"N/A",AC7/SUM(C7:C11))</f>
        <v>N/A</v>
      </c>
      <c r="AJ7" s="106">
        <f>IF(AC7=0,"N/A",AD7/AC7)</f>
        <v>132800</v>
      </c>
      <c r="AK7" s="8" t="str">
        <f>IF(SUM(I7:J11)=0,"N/A",AC7/SUM(I7:J11))</f>
        <v>N/A</v>
      </c>
      <c r="AL7" s="107">
        <f>IF(H7=0,"NO SE PROGRAMARON TRABAJOS DE CAMPO",AF7/H7)</f>
        <v>0</v>
      </c>
      <c r="AM7" s="107">
        <f>IF(E7=0,"NO SE COTIZARON TRABAJOS DE CAMPO",AF7/E7)</f>
        <v>0</v>
      </c>
      <c r="AN7" t="str">
        <f>IF(AI7&lt;AL7,"CUIDADO","OK")</f>
        <v>OK</v>
      </c>
    </row>
    <row r="8" spans="1:40">
      <c r="A8" s="8" t="s"/>
      <c r="B8" s="8" t="s"/>
      <c r="C8" s="8">
        <v>16</v>
      </c>
      <c r="D8" s="8" t="s">
        <v>34</v>
      </c>
      <c r="E8" s="106" t="s"/>
      <c r="F8" s="8">
        <v>1</v>
      </c>
      <c r="G8" s="8" t="s">
        <v>38</v>
      </c>
      <c r="H8" s="106" t="s"/>
      <c r="I8" s="8" t="s"/>
      <c r="J8" s="8" t="s"/>
      <c r="K8" s="106" t="s"/>
      <c r="L8" s="106" t="s"/>
      <c r="M8" s="106" t="s"/>
      <c r="N8" s="8" t="s"/>
      <c r="O8" s="106" t="s"/>
      <c r="P8" s="106" t="s"/>
      <c r="Q8" s="8" t="s"/>
      <c r="R8" s="8" t="s"/>
      <c r="S8" s="8" t="s"/>
      <c r="T8" s="8" t="s"/>
      <c r="U8" s="8" t="s"/>
      <c r="V8" s="8" t="s"/>
      <c r="W8" s="8" t="s"/>
      <c r="X8" s="8" t="s"/>
      <c r="Y8" s="8" t="s"/>
      <c r="Z8" s="8" t="s"/>
      <c r="AA8" s="8" t="s"/>
      <c r="AB8" s="8" t="s"/>
      <c r="AC8" s="8" t="s"/>
      <c r="AD8" s="106" t="s"/>
      <c r="AE8" s="106" t="s"/>
      <c r="AF8" s="106" t="s"/>
      <c r="AG8" s="107" t="s"/>
      <c r="AH8" s="106" t="s"/>
      <c r="AI8" s="107" t="s"/>
      <c r="AJ8" s="106" t="s"/>
      <c r="AK8" s="8" t="s"/>
      <c r="AL8" s="107" t="s"/>
      <c r="AM8" s="107" t="s"/>
    </row>
    <row r="9" spans="1:40">
      <c r="A9" s="8" t="s"/>
      <c r="B9" s="8" t="s"/>
      <c r="C9" s="8">
        <v>1</v>
      </c>
      <c r="D9" s="8" t="s">
        <v>52</v>
      </c>
      <c r="E9" s="106" t="s"/>
      <c r="F9" s="8">
        <v>1</v>
      </c>
      <c r="G9" s="8" t="s">
        <v>43</v>
      </c>
      <c r="H9" s="106" t="s"/>
      <c r="I9" s="8" t="s"/>
      <c r="J9" s="8" t="s"/>
      <c r="K9" s="106" t="s"/>
      <c r="L9" s="106" t="s"/>
      <c r="M9" s="106" t="s"/>
      <c r="N9" s="8" t="s"/>
      <c r="O9" s="106" t="s"/>
      <c r="P9" s="106" t="s"/>
      <c r="Q9" s="8" t="s"/>
      <c r="R9" s="8" t="s"/>
      <c r="S9" s="8" t="s"/>
      <c r="T9" s="8" t="s"/>
      <c r="U9" s="8" t="s"/>
      <c r="V9" s="8" t="s"/>
      <c r="W9" s="8" t="s"/>
      <c r="X9" s="8" t="s"/>
      <c r="Y9" s="8" t="s"/>
      <c r="Z9" s="8" t="s"/>
      <c r="AA9" s="8" t="s"/>
      <c r="AB9" s="8" t="s"/>
      <c r="AC9" s="8" t="s"/>
      <c r="AD9" s="106" t="s"/>
      <c r="AE9" s="106" t="s"/>
      <c r="AF9" s="106" t="s"/>
      <c r="AG9" s="107" t="s"/>
      <c r="AH9" s="106" t="s"/>
      <c r="AI9" s="107" t="s"/>
      <c r="AJ9" s="106" t="s"/>
      <c r="AK9" s="8" t="s"/>
      <c r="AL9" s="107" t="s"/>
      <c r="AM9" s="107" t="s"/>
    </row>
    <row r="10" spans="1:40">
      <c r="A10" s="8" t="s"/>
      <c r="B10" s="8" t="s"/>
      <c r="C10" s="8" t="s"/>
      <c r="D10" s="8" t="s"/>
      <c r="E10" s="106" t="s"/>
      <c r="F10" s="8" t="s"/>
      <c r="G10" s="8" t="s"/>
      <c r="H10" s="106" t="s"/>
      <c r="I10" s="8" t="s"/>
      <c r="J10" s="8" t="s"/>
      <c r="K10" s="106" t="s"/>
      <c r="L10" s="106" t="s"/>
      <c r="M10" s="106" t="s"/>
      <c r="N10" s="8" t="s"/>
      <c r="O10" s="106" t="s"/>
      <c r="P10" s="106" t="s"/>
      <c r="Q10" s="8" t="s"/>
      <c r="R10" s="8" t="s"/>
      <c r="S10" s="8" t="s"/>
      <c r="T10" s="8" t="s"/>
      <c r="U10" s="8" t="s"/>
      <c r="V10" s="8" t="s"/>
      <c r="W10" s="8" t="s"/>
      <c r="X10" s="8" t="s"/>
      <c r="Y10" s="8" t="s"/>
      <c r="Z10" s="8" t="s"/>
      <c r="AA10" s="8" t="s"/>
      <c r="AB10" s="8" t="s"/>
      <c r="AC10" s="8" t="s"/>
      <c r="AD10" s="106" t="s"/>
      <c r="AE10" s="106" t="s"/>
      <c r="AF10" s="106" t="s"/>
      <c r="AG10" s="107" t="s"/>
      <c r="AH10" s="106" t="s"/>
      <c r="AI10" s="107" t="s"/>
      <c r="AJ10" s="106" t="s"/>
      <c r="AK10" s="8" t="s"/>
      <c r="AL10" s="107" t="s"/>
      <c r="AM10" s="107" t="s"/>
    </row>
    <row r="11" spans="1:40">
      <c r="A11" s="8" t="s">
        <v>53</v>
      </c>
      <c r="B11" s="8" t="s">
        <v>54</v>
      </c>
      <c r="C11" s="8">
        <v>2</v>
      </c>
      <c r="D11" s="8" t="s">
        <v>41</v>
      </c>
      <c r="E11" s="106">
        <v>18216000</v>
      </c>
      <c r="F11" s="8">
        <v>2</v>
      </c>
      <c r="G11" s="8" t="s">
        <v>41</v>
      </c>
      <c r="H11" s="106">
        <v>7700000</v>
      </c>
      <c r="I11" s="8">
        <v>0</v>
      </c>
      <c r="J11" s="8">
        <v>0</v>
      </c>
      <c r="K11" s="106">
        <v>0</v>
      </c>
      <c r="L11" s="106">
        <v>0</v>
      </c>
      <c r="M11" s="106">
        <f>K11+L11</f>
        <v>0</v>
      </c>
      <c r="N11" s="8" t="s"/>
      <c r="O11" s="106" t="s"/>
      <c r="P11" s="106">
        <f>M11+SUM(O11:O11)</f>
        <v>0</v>
      </c>
      <c r="Q11" s="8" t="s"/>
      <c r="R11" s="8" t="s"/>
      <c r="S11" s="8" t="s"/>
      <c r="T11" s="8" t="s"/>
      <c r="U11" s="8" t="s"/>
      <c r="V11" s="8" t="s"/>
      <c r="W11" s="8" t="s"/>
      <c r="X11" s="8" t="s"/>
      <c r="Y11" s="8">
        <v>2</v>
      </c>
      <c r="Z11" s="8" t="s"/>
      <c r="AA11" s="8" t="s"/>
      <c r="AB11" s="8">
        <f>SUM(Q11:AA11)</f>
        <v>0</v>
      </c>
      <c r="AC11" s="8">
        <v>2</v>
      </c>
      <c r="AD11" s="106">
        <v>1742086</v>
      </c>
      <c r="AE11" s="106">
        <v>0</v>
      </c>
      <c r="AF11" s="106">
        <f>SUM(AD11:AE11)</f>
        <v>0</v>
      </c>
      <c r="AG11" s="107" t="str">
        <f>IF(SUM(C11:C14)=0,"NO SE COTIZARON TRABAJOS DE CAMPO",AB11/SUM(C11:C14))</f>
        <v>NO SE COTIZARON TRABAJOS DE CAMPO</v>
      </c>
      <c r="AH11" s="106" t="str">
        <f>IF(SUM(C11:C14)=0,"NO SE COTIZARON TRABAJOS DE CAMPO",AG11*E11)</f>
        <v>NO SE COTIZARON TRABAJOS DE CAMPO</v>
      </c>
      <c r="AI11" s="107" t="str">
        <f>IF(SUM(C11:C14)=0,"N/A",AC11/SUM(C11:C14))</f>
        <v>N/A</v>
      </c>
      <c r="AJ11" s="106">
        <f>IF(AC11=0,"N/A",AD11/AC11)</f>
        <v>871043</v>
      </c>
      <c r="AK11" s="8" t="str">
        <f>IF(SUM(I11:J14)=0,"N/A",AC11/SUM(I11:J14))</f>
        <v>N/A</v>
      </c>
      <c r="AL11" s="107">
        <f>IF(H11=0,"NO SE PROGRAMARON TRABAJOS DE CAMPO",AF11/H11)</f>
        <v>0</v>
      </c>
      <c r="AM11" s="107">
        <f>IF(E11=0,"NO SE COTIZARON TRABAJOS DE CAMPO",AF11/E11)</f>
        <v>0</v>
      </c>
      <c r="AN11" t="str">
        <f>IF(AI11&lt;AL11,"CUIDADO","OK")</f>
        <v>OK</v>
      </c>
    </row>
    <row r="12" spans="1:40">
      <c r="A12" s="8" t="s"/>
      <c r="B12" s="8" t="s"/>
      <c r="C12" s="8">
        <v>60</v>
      </c>
      <c r="D12" s="8" t="s">
        <v>55</v>
      </c>
      <c r="E12" s="106" t="s"/>
      <c r="F12" s="8">
        <v>60</v>
      </c>
      <c r="G12" s="8" t="s">
        <v>56</v>
      </c>
      <c r="H12" s="106" t="s"/>
      <c r="I12" s="8" t="s"/>
      <c r="J12" s="8" t="s"/>
      <c r="K12" s="106" t="s"/>
      <c r="L12" s="106" t="s"/>
      <c r="M12" s="106" t="s"/>
      <c r="N12" s="8" t="s"/>
      <c r="O12" s="106" t="s"/>
      <c r="P12" s="106" t="s"/>
      <c r="Q12" s="8" t="s"/>
      <c r="R12" s="8" t="s"/>
      <c r="S12" s="8" t="s"/>
      <c r="T12" s="8" t="s"/>
      <c r="U12" s="8" t="s"/>
      <c r="V12" s="8" t="s"/>
      <c r="W12" s="8" t="s"/>
      <c r="X12" s="8" t="s"/>
      <c r="Y12" s="8" t="s"/>
      <c r="Z12" s="8" t="s"/>
      <c r="AA12" s="8" t="s"/>
      <c r="AB12" s="8" t="s"/>
      <c r="AC12" s="8" t="s"/>
      <c r="AD12" s="106" t="s"/>
      <c r="AE12" s="106" t="s"/>
      <c r="AF12" s="106" t="s"/>
      <c r="AG12" s="107" t="s"/>
      <c r="AH12" s="106" t="s"/>
      <c r="AI12" s="107" t="s"/>
      <c r="AJ12" s="106" t="s"/>
      <c r="AK12" s="8" t="s"/>
      <c r="AL12" s="107" t="s"/>
      <c r="AM12" s="107" t="s"/>
    </row>
    <row r="13" spans="1:40">
      <c r="A13" s="8" t="s"/>
      <c r="B13" s="8" t="s"/>
      <c r="C13" s="8" t="s"/>
      <c r="D13" s="8" t="s"/>
      <c r="E13" s="106" t="s"/>
      <c r="F13" s="8" t="s"/>
      <c r="G13" s="8" t="s"/>
      <c r="H13" s="106" t="s"/>
      <c r="I13" s="8" t="s"/>
      <c r="J13" s="8" t="s"/>
      <c r="K13" s="106" t="s"/>
      <c r="L13" s="106" t="s"/>
      <c r="M13" s="106" t="s"/>
      <c r="N13" s="8" t="s"/>
      <c r="O13" s="106" t="s"/>
      <c r="P13" s="106" t="s"/>
      <c r="Q13" s="8" t="s"/>
      <c r="R13" s="8" t="s"/>
      <c r="S13" s="8" t="s"/>
      <c r="T13" s="8" t="s"/>
      <c r="U13" s="8" t="s"/>
      <c r="V13" s="8" t="s"/>
      <c r="W13" s="8" t="s"/>
      <c r="X13" s="8" t="s"/>
      <c r="Y13" s="8" t="s"/>
      <c r="Z13" s="8" t="s"/>
      <c r="AA13" s="8" t="s"/>
      <c r="AB13" s="8" t="s"/>
      <c r="AC13" s="8" t="s"/>
      <c r="AD13" s="106" t="s"/>
      <c r="AE13" s="106" t="s"/>
      <c r="AF13" s="106" t="s"/>
      <c r="AG13" s="107" t="s"/>
      <c r="AH13" s="106" t="s"/>
      <c r="AI13" s="107" t="s"/>
      <c r="AJ13" s="106" t="s"/>
      <c r="AK13" s="8" t="s"/>
      <c r="AL13" s="107" t="s"/>
      <c r="AM13" s="107" t="s"/>
    </row>
    <row r="14" spans="1:40">
      <c r="A14" s="8" t="s">
        <v>57</v>
      </c>
      <c r="B14" s="8" t="s">
        <v>58</v>
      </c>
      <c r="C14" s="8">
        <v>44</v>
      </c>
      <c r="D14" s="8" t="s">
        <v>59</v>
      </c>
      <c r="E14" s="106">
        <v>15400000</v>
      </c>
      <c r="F14" s="8">
        <v>44</v>
      </c>
      <c r="G14" s="8" t="s">
        <v>42</v>
      </c>
      <c r="H14" s="106">
        <v>4180000</v>
      </c>
      <c r="I14" s="8">
        <v>0</v>
      </c>
      <c r="J14" s="8">
        <v>0</v>
      </c>
      <c r="K14" s="106">
        <v>0</v>
      </c>
      <c r="L14" s="106">
        <v>0</v>
      </c>
      <c r="M14" s="106">
        <f>K14+L14</f>
        <v>0</v>
      </c>
      <c r="N14" s="8" t="s"/>
      <c r="O14" s="106" t="s"/>
      <c r="P14" s="106">
        <f>M14+SUM(O14:O14)</f>
        <v>0</v>
      </c>
      <c r="Q14" s="8" t="s"/>
      <c r="R14" s="8" t="s"/>
      <c r="S14" s="8" t="s"/>
      <c r="T14" s="8" t="s"/>
      <c r="U14" s="8" t="s"/>
      <c r="V14" s="8" t="s"/>
      <c r="W14" s="8" t="s"/>
      <c r="X14" s="8" t="s"/>
      <c r="Y14" s="8" t="s"/>
      <c r="Z14" s="8">
        <v>44</v>
      </c>
      <c r="AA14" s="8" t="s"/>
      <c r="AB14" s="8">
        <f>SUM(Q14:AA14)</f>
        <v>0</v>
      </c>
      <c r="AC14" s="8">
        <v>44</v>
      </c>
      <c r="AD14" s="106">
        <v>4593600</v>
      </c>
      <c r="AE14" s="106">
        <v>0</v>
      </c>
      <c r="AF14" s="106">
        <f>SUM(AD14:AE14)</f>
        <v>0</v>
      </c>
      <c r="AG14" s="107" t="str">
        <f>IF(SUM(C14:C17)=0,"NO SE COTIZARON TRABAJOS DE CAMPO",AB14/SUM(C14:C17))</f>
        <v>NO SE COTIZARON TRABAJOS DE CAMPO</v>
      </c>
      <c r="AH14" s="106" t="str">
        <f>IF(SUM(C14:C17)=0,"NO SE COTIZARON TRABAJOS DE CAMPO",AG14*E14)</f>
        <v>NO SE COTIZARON TRABAJOS DE CAMPO</v>
      </c>
      <c r="AI14" s="107" t="str">
        <f>IF(SUM(C14:C17)=0,"N/A",AC14/SUM(C14:C17))</f>
        <v>N/A</v>
      </c>
      <c r="AJ14" s="106">
        <f>IF(AC14=0,"N/A",AD14/AC14)</f>
        <v>104400</v>
      </c>
      <c r="AK14" s="8" t="str">
        <f>IF(SUM(I14:J17)=0,"N/A",AC14/SUM(I14:J17))</f>
        <v>N/A</v>
      </c>
      <c r="AL14" s="107">
        <f>IF(H14=0,"NO SE PROGRAMARON TRABAJOS DE CAMPO",AF14/H14)</f>
        <v>0</v>
      </c>
      <c r="AM14" s="107">
        <f>IF(E14=0,"NO SE COTIZARON TRABAJOS DE CAMPO",AF14/E14)</f>
        <v>0</v>
      </c>
      <c r="AN14" t="str">
        <f>IF(AI14&lt;AL14,"CUIDADO","OK")</f>
        <v>OK</v>
      </c>
    </row>
    <row r="15" spans="1:40">
      <c r="A15" s="8" t="s"/>
      <c r="B15" s="8" t="s"/>
      <c r="C15" s="8">
        <v>11</v>
      </c>
      <c r="D15" s="8" t="s">
        <v>60</v>
      </c>
      <c r="E15" s="106" t="s"/>
      <c r="F15" s="8" t="s"/>
      <c r="G15" s="8" t="s"/>
      <c r="H15" s="106" t="s"/>
      <c r="I15" s="8" t="s"/>
      <c r="J15" s="8" t="s"/>
      <c r="K15" s="106" t="s"/>
      <c r="L15" s="106" t="s"/>
      <c r="M15" s="106" t="s"/>
      <c r="N15" s="8" t="s"/>
      <c r="O15" s="106" t="s"/>
      <c r="P15" s="106" t="s"/>
      <c r="Q15" s="8" t="s"/>
      <c r="R15" s="8" t="s"/>
      <c r="S15" s="8" t="s"/>
      <c r="T15" s="8" t="s"/>
      <c r="U15" s="8" t="s"/>
      <c r="V15" s="8" t="s"/>
      <c r="W15" s="8" t="s"/>
      <c r="X15" s="8" t="s"/>
      <c r="Y15" s="8" t="s"/>
      <c r="Z15" s="8" t="s"/>
      <c r="AA15" s="8" t="s"/>
      <c r="AB15" s="8" t="s"/>
      <c r="AC15" s="8" t="s"/>
      <c r="AD15" s="106" t="s"/>
      <c r="AE15" s="106" t="s"/>
      <c r="AF15" s="106" t="s"/>
      <c r="AG15" s="107" t="s"/>
      <c r="AH15" s="106" t="s"/>
      <c r="AI15" s="107" t="s"/>
      <c r="AJ15" s="106" t="s"/>
      <c r="AK15" s="8" t="s"/>
      <c r="AL15" s="107" t="s"/>
      <c r="AM15" s="107" t="s"/>
    </row>
    <row r="16" spans="1:40">
      <c r="A16" s="8" t="s"/>
      <c r="B16" s="8" t="s"/>
      <c r="C16" s="8" t="s"/>
      <c r="D16" s="8" t="s"/>
      <c r="E16" s="106" t="s"/>
      <c r="F16" s="8" t="s"/>
      <c r="G16" s="8" t="s"/>
      <c r="H16" s="106" t="s"/>
      <c r="I16" s="8" t="s"/>
      <c r="J16" s="8" t="s"/>
      <c r="K16" s="106" t="s"/>
      <c r="L16" s="106" t="s"/>
      <c r="M16" s="106" t="s"/>
      <c r="N16" s="8" t="s"/>
      <c r="O16" s="106" t="s"/>
      <c r="P16" s="106" t="s"/>
      <c r="Q16" s="8" t="s"/>
      <c r="R16" s="8" t="s"/>
      <c r="S16" s="8" t="s"/>
      <c r="T16" s="8" t="s"/>
      <c r="U16" s="8" t="s"/>
      <c r="V16" s="8" t="s"/>
      <c r="W16" s="8" t="s"/>
      <c r="X16" s="8" t="s"/>
      <c r="Y16" s="8" t="s"/>
      <c r="Z16" s="8" t="s"/>
      <c r="AA16" s="8" t="s"/>
      <c r="AB16" s="8" t="s"/>
      <c r="AC16" s="8" t="s"/>
      <c r="AD16" s="106" t="s"/>
      <c r="AE16" s="106" t="s"/>
      <c r="AF16" s="106" t="s"/>
      <c r="AG16" s="107" t="s"/>
      <c r="AH16" s="106" t="s"/>
      <c r="AI16" s="107" t="s"/>
      <c r="AJ16" s="106" t="s"/>
      <c r="AK16" s="8" t="s"/>
      <c r="AL16" s="107" t="s"/>
      <c r="AM16" s="107" t="s"/>
    </row>
    <row r="17" spans="1:40">
      <c r="A17" s="8" t="s">
        <v>61</v>
      </c>
      <c r="B17" s="8" t="s">
        <v>62</v>
      </c>
      <c r="C17" s="8">
        <v>24</v>
      </c>
      <c r="D17" s="8" t="s">
        <v>34</v>
      </c>
      <c r="E17" s="106">
        <v>720000</v>
      </c>
      <c r="F17" s="8">
        <v>24</v>
      </c>
      <c r="G17" s="8" t="s">
        <v>34</v>
      </c>
      <c r="H17" s="106">
        <v>438000</v>
      </c>
      <c r="I17" s="8">
        <v>0</v>
      </c>
      <c r="J17" s="8">
        <v>3</v>
      </c>
      <c r="K17" s="106">
        <v>143379</v>
      </c>
      <c r="L17" s="106">
        <v>0</v>
      </c>
      <c r="M17" s="106">
        <f>K17+L17</f>
        <v>143379</v>
      </c>
      <c r="N17" s="8" t="s"/>
      <c r="O17" s="106" t="s"/>
      <c r="P17" s="106">
        <f>M17+SUM(O17:O17)</f>
        <v>143379</v>
      </c>
      <c r="Q17" s="8" t="s"/>
      <c r="R17" s="8">
        <v>18</v>
      </c>
      <c r="S17" s="8" t="s"/>
      <c r="T17" s="8" t="s"/>
      <c r="U17" s="8" t="s"/>
      <c r="V17" s="8" t="s"/>
      <c r="W17" s="8" t="s"/>
      <c r="X17" s="8" t="s"/>
      <c r="Y17" s="8" t="s"/>
      <c r="Z17" s="8" t="s"/>
      <c r="AA17" s="8" t="s"/>
      <c r="AB17" s="8">
        <f>SUM(Q17:AA17)</f>
        <v>0</v>
      </c>
      <c r="AC17" s="8">
        <v>18</v>
      </c>
      <c r="AD17" s="106">
        <v>18000</v>
      </c>
      <c r="AE17" s="106">
        <v>0</v>
      </c>
      <c r="AF17" s="106">
        <f>SUM(AD17:AE17)</f>
        <v>0</v>
      </c>
      <c r="AG17" s="107" t="str">
        <f>IF(SUM(C17:C19)=0,"NO SE COTIZARON TRABAJOS DE CAMPO",AB17/SUM(C17:C19))</f>
        <v>NO SE COTIZARON TRABAJOS DE CAMPO</v>
      </c>
      <c r="AH17" s="106" t="str">
        <f>IF(SUM(C17:C19)=0,"NO SE COTIZARON TRABAJOS DE CAMPO",AG17*E17)</f>
        <v>NO SE COTIZARON TRABAJOS DE CAMPO</v>
      </c>
      <c r="AI17" s="107" t="str">
        <f>IF(SUM(C17:C19)=0,"N/A",AC17/SUM(C17:C19))</f>
        <v>N/A</v>
      </c>
      <c r="AJ17" s="106">
        <f>IF(AC17=0,"N/A",AD17/AC17)</f>
        <v>1000</v>
      </c>
      <c r="AK17" s="8" t="str">
        <f>IF(SUM(I17:J19)=0,"N/A",AC17/SUM(I17:J19))</f>
        <v>N/A</v>
      </c>
      <c r="AL17" s="107">
        <f>IF(H17=0,"NO SE PROGRAMARON TRABAJOS DE CAMPO",AF17/H17)</f>
        <v>0</v>
      </c>
      <c r="AM17" s="107">
        <f>IF(E17=0,"NO SE COTIZARON TRABAJOS DE CAMPO",AF17/E17)</f>
        <v>0</v>
      </c>
      <c r="AN17" t="str">
        <f>IF(AI17&lt;AL17,"CUIDADO","OK")</f>
        <v>OK</v>
      </c>
    </row>
    <row r="18" spans="1:40">
      <c r="A18" s="8" t="s"/>
      <c r="B18" s="8" t="s"/>
      <c r="C18" s="8" t="s"/>
      <c r="D18" s="8" t="s"/>
      <c r="E18" s="106" t="s"/>
      <c r="F18" s="8" t="s"/>
      <c r="G18" s="8" t="s"/>
      <c r="H18" s="106" t="s"/>
      <c r="I18" s="8" t="s"/>
      <c r="J18" s="8" t="s"/>
      <c r="K18" s="106" t="s"/>
      <c r="L18" s="106" t="s"/>
      <c r="M18" s="106" t="s"/>
      <c r="N18" s="8" t="s"/>
      <c r="O18" s="106" t="s"/>
      <c r="P18" s="106" t="s"/>
      <c r="Q18" s="8" t="s"/>
      <c r="R18" s="8" t="s"/>
      <c r="S18" s="8" t="s"/>
      <c r="T18" s="8" t="s"/>
      <c r="U18" s="8" t="s"/>
      <c r="V18" s="8" t="s"/>
      <c r="W18" s="8" t="s"/>
      <c r="X18" s="8" t="s"/>
      <c r="Y18" s="8" t="s"/>
      <c r="Z18" s="8" t="s"/>
      <c r="AA18" s="8" t="s"/>
      <c r="AB18" s="8" t="s"/>
      <c r="AC18" s="8" t="s"/>
      <c r="AD18" s="106" t="s"/>
      <c r="AE18" s="106" t="s"/>
      <c r="AF18" s="106" t="s"/>
      <c r="AG18" s="107" t="s"/>
      <c r="AH18" s="106" t="s"/>
      <c r="AI18" s="107" t="s"/>
      <c r="AJ18" s="106" t="s"/>
      <c r="AK18" s="8" t="s"/>
      <c r="AL18" s="107" t="s"/>
      <c r="AM18" s="107" t="s"/>
    </row>
    <row r="19" spans="1:40">
      <c r="A19" s="8" t="s">
        <v>63</v>
      </c>
      <c r="B19" s="8" t="s">
        <v>64</v>
      </c>
      <c r="C19" s="8">
        <v>1</v>
      </c>
      <c r="D19" s="8" t="s">
        <v>65</v>
      </c>
      <c r="E19" s="106">
        <v>27100000</v>
      </c>
      <c r="F19" s="8">
        <v>1</v>
      </c>
      <c r="G19" s="8" t="s">
        <v>65</v>
      </c>
      <c r="H19" s="106">
        <v>9925000</v>
      </c>
      <c r="I19" s="8">
        <v>0</v>
      </c>
      <c r="J19" s="8">
        <v>0</v>
      </c>
      <c r="K19" s="106">
        <v>0</v>
      </c>
      <c r="L19" s="106">
        <v>0</v>
      </c>
      <c r="M19" s="106">
        <f>K19+L19</f>
        <v>0</v>
      </c>
      <c r="N19" s="8" t="s"/>
      <c r="O19" s="106" t="s"/>
      <c r="P19" s="106">
        <f>M19+SUM(O19:O19)</f>
        <v>0</v>
      </c>
      <c r="Q19" s="8" t="s"/>
      <c r="R19" s="8" t="s"/>
      <c r="S19" s="8" t="s"/>
      <c r="T19" s="8" t="s"/>
      <c r="U19" s="8" t="s"/>
      <c r="V19" s="8" t="s"/>
      <c r="W19" s="8" t="s"/>
      <c r="X19" s="8" t="s"/>
      <c r="Y19" s="8">
        <v>2</v>
      </c>
      <c r="Z19" s="8" t="s"/>
      <c r="AA19" s="8" t="s"/>
      <c r="AB19" s="8">
        <f>SUM(Q19:AA19)</f>
        <v>0</v>
      </c>
      <c r="AC19" s="8">
        <v>2</v>
      </c>
      <c r="AD19" s="106">
        <v>1742086</v>
      </c>
      <c r="AE19" s="106">
        <v>0</v>
      </c>
      <c r="AF19" s="106">
        <f>SUM(AD19:AE19)</f>
        <v>0</v>
      </c>
      <c r="AG19" s="107" t="str">
        <f>IF(SUM(C19:C23)=0,"NO SE COTIZARON TRABAJOS DE CAMPO",AB19/SUM(C19:C23))</f>
        <v>NO SE COTIZARON TRABAJOS DE CAMPO</v>
      </c>
      <c r="AH19" s="106" t="str">
        <f>IF(SUM(C19:C23)=0,"NO SE COTIZARON TRABAJOS DE CAMPO",AG19*E19)</f>
        <v>NO SE COTIZARON TRABAJOS DE CAMPO</v>
      </c>
      <c r="AI19" s="107" t="str">
        <f>IF(SUM(C19:C23)=0,"N/A",AC19/SUM(C19:C23))</f>
        <v>N/A</v>
      </c>
      <c r="AJ19" s="106">
        <f>IF(AC19=0,"N/A",AD19/AC19)</f>
        <v>871043</v>
      </c>
      <c r="AK19" s="8" t="str">
        <f>IF(SUM(I19:J23)=0,"N/A",AC19/SUM(I19:J23))</f>
        <v>N/A</v>
      </c>
      <c r="AL19" s="107">
        <f>IF(H19=0,"NO SE PROGRAMARON TRABAJOS DE CAMPO",AF19/H19)</f>
        <v>0</v>
      </c>
      <c r="AM19" s="107">
        <f>IF(E19=0,"NO SE COTIZARON TRABAJOS DE CAMPO",AF19/E19)</f>
        <v>0</v>
      </c>
      <c r="AN19" t="str">
        <f>IF(AI19&lt;AL19,"CUIDADO","OK")</f>
        <v>OK</v>
      </c>
    </row>
    <row r="20" spans="1:40">
      <c r="A20" s="8" t="s"/>
      <c r="B20" s="8" t="s"/>
      <c r="C20" s="8">
        <v>75</v>
      </c>
      <c r="D20" s="8" t="s">
        <v>56</v>
      </c>
      <c r="E20" s="106" t="s"/>
      <c r="F20" s="8">
        <v>1</v>
      </c>
      <c r="G20" s="8" t="s">
        <v>41</v>
      </c>
      <c r="H20" s="106" t="s"/>
      <c r="I20" s="8" t="s"/>
      <c r="J20" s="8" t="s"/>
      <c r="K20" s="106" t="s"/>
      <c r="L20" s="106" t="s"/>
      <c r="M20" s="106" t="s"/>
      <c r="N20" s="8" t="s"/>
      <c r="O20" s="106" t="s"/>
      <c r="P20" s="106" t="s"/>
      <c r="Q20" s="8" t="s"/>
      <c r="R20" s="8" t="s"/>
      <c r="S20" s="8" t="s"/>
      <c r="T20" s="8" t="s"/>
      <c r="U20" s="8" t="s"/>
      <c r="V20" s="8" t="s"/>
      <c r="W20" s="8" t="s"/>
      <c r="X20" s="8" t="s"/>
      <c r="Y20" s="8" t="s"/>
      <c r="Z20" s="8" t="s"/>
      <c r="AA20" s="8" t="s"/>
      <c r="AB20" s="8" t="s"/>
      <c r="AC20" s="8" t="s"/>
      <c r="AD20" s="106" t="s"/>
      <c r="AE20" s="106" t="s"/>
      <c r="AF20" s="106" t="s"/>
      <c r="AG20" s="107" t="s"/>
      <c r="AH20" s="106" t="s"/>
      <c r="AI20" s="107" t="s"/>
      <c r="AJ20" s="106" t="s"/>
      <c r="AK20" s="8" t="s"/>
      <c r="AL20" s="107" t="s"/>
      <c r="AM20" s="107" t="s"/>
    </row>
    <row r="21" spans="1:40">
      <c r="A21" s="8" t="s"/>
      <c r="B21" s="8" t="s"/>
      <c r="C21" s="8">
        <v>2</v>
      </c>
      <c r="D21" s="8" t="s">
        <v>66</v>
      </c>
      <c r="E21" s="106" t="s"/>
      <c r="F21" s="8">
        <v>75</v>
      </c>
      <c r="G21" s="8" t="s">
        <v>56</v>
      </c>
      <c r="H21" s="106" t="s"/>
      <c r="I21" s="8" t="s"/>
      <c r="J21" s="8" t="s"/>
      <c r="K21" s="106" t="s"/>
      <c r="L21" s="106" t="s"/>
      <c r="M21" s="106" t="s"/>
      <c r="N21" s="8" t="s"/>
      <c r="O21" s="106" t="s"/>
      <c r="P21" s="106" t="s"/>
      <c r="Q21" s="8" t="s"/>
      <c r="R21" s="8" t="s"/>
      <c r="S21" s="8" t="s"/>
      <c r="T21" s="8" t="s"/>
      <c r="U21" s="8" t="s"/>
      <c r="V21" s="8" t="s"/>
      <c r="W21" s="8" t="s"/>
      <c r="X21" s="8" t="s"/>
      <c r="Y21" s="8" t="s"/>
      <c r="Z21" s="8" t="s"/>
      <c r="AA21" s="8" t="s"/>
      <c r="AB21" s="8" t="s"/>
      <c r="AC21" s="8" t="s"/>
      <c r="AD21" s="106" t="s"/>
      <c r="AE21" s="106" t="s"/>
      <c r="AF21" s="106" t="s"/>
      <c r="AG21" s="107" t="s"/>
      <c r="AH21" s="106" t="s"/>
      <c r="AI21" s="107" t="s"/>
      <c r="AJ21" s="106" t="s"/>
      <c r="AK21" s="8" t="s"/>
      <c r="AL21" s="107" t="s"/>
      <c r="AM21" s="107" t="s"/>
    </row>
    <row r="22" spans="1:40">
      <c r="A22" s="8" t="s"/>
      <c r="B22" s="8" t="s"/>
      <c r="C22" s="8" t="s"/>
      <c r="D22" s="8" t="s"/>
      <c r="E22" s="106" t="s"/>
      <c r="F22" s="8" t="s"/>
      <c r="G22" s="8" t="s"/>
      <c r="H22" s="106" t="s"/>
      <c r="I22" s="8" t="s"/>
      <c r="J22" s="8" t="s"/>
      <c r="K22" s="106" t="s"/>
      <c r="L22" s="106" t="s"/>
      <c r="M22" s="106" t="s"/>
      <c r="N22" s="8" t="s"/>
      <c r="O22" s="106" t="s"/>
      <c r="P22" s="106" t="s"/>
      <c r="Q22" s="8" t="s"/>
      <c r="R22" s="8" t="s"/>
      <c r="S22" s="8" t="s"/>
      <c r="T22" s="8" t="s"/>
      <c r="U22" s="8" t="s"/>
      <c r="V22" s="8" t="s"/>
      <c r="W22" s="8" t="s"/>
      <c r="X22" s="8" t="s"/>
      <c r="Y22" s="8" t="s"/>
      <c r="Z22" s="8" t="s"/>
      <c r="AA22" s="8" t="s"/>
      <c r="AB22" s="8" t="s"/>
      <c r="AC22" s="8" t="s"/>
      <c r="AD22" s="106" t="s"/>
      <c r="AE22" s="106" t="s"/>
      <c r="AF22" s="106" t="s"/>
      <c r="AG22" s="107" t="s"/>
      <c r="AH22" s="106" t="s"/>
      <c r="AI22" s="107" t="s"/>
      <c r="AJ22" s="106" t="s"/>
      <c r="AK22" s="8" t="s"/>
      <c r="AL22" s="107" t="s"/>
      <c r="AM22" s="107" t="s"/>
    </row>
    <row r="23" spans="1:40">
      <c r="A23" s="8" t="s">
        <v>67</v>
      </c>
      <c r="B23" s="8" t="s">
        <v>68</v>
      </c>
      <c r="C23" s="8">
        <v>21</v>
      </c>
      <c r="D23" s="8" t="s">
        <v>59</v>
      </c>
      <c r="E23" s="106">
        <v>8031500</v>
      </c>
      <c r="F23" s="8">
        <v>20</v>
      </c>
      <c r="G23" s="8" t="s">
        <v>59</v>
      </c>
      <c r="H23" s="106">
        <v>5377315.78961</v>
      </c>
      <c r="I23" s="8">
        <v>0</v>
      </c>
      <c r="J23" s="8">
        <v>2</v>
      </c>
      <c r="K23" s="106">
        <v>90306</v>
      </c>
      <c r="L23" s="106">
        <v>0</v>
      </c>
      <c r="M23" s="106">
        <f>K23+L23</f>
        <v>90306</v>
      </c>
      <c r="N23" s="8" t="s"/>
      <c r="O23" s="106" t="s"/>
      <c r="P23" s="106">
        <f>M23+SUM(O23:O23)</f>
        <v>90306</v>
      </c>
      <c r="Q23" s="8" t="s"/>
      <c r="R23" s="8" t="s"/>
      <c r="S23" s="8" t="s"/>
      <c r="T23" s="8" t="s"/>
      <c r="U23" s="8" t="s"/>
      <c r="V23" s="8" t="s"/>
      <c r="W23" s="8">
        <v>1.2</v>
      </c>
      <c r="X23" s="8">
        <v>70</v>
      </c>
      <c r="Y23" s="8" t="s"/>
      <c r="Z23" s="8" t="s"/>
      <c r="AA23" s="8" t="s"/>
      <c r="AB23" s="8">
        <f>SUM(Q23:AA23)</f>
        <v>0</v>
      </c>
      <c r="AC23" s="8">
        <v>70</v>
      </c>
      <c r="AD23" s="106">
        <v>170993.6</v>
      </c>
      <c r="AE23" s="106">
        <v>0</v>
      </c>
      <c r="AF23" s="106">
        <f>SUM(AD23:AE23)</f>
        <v>0</v>
      </c>
      <c r="AG23" s="107" t="str">
        <f>IF(SUM(C23:C29)=0,"NO SE COTIZARON TRABAJOS DE CAMPO",AB23/SUM(C23:C29))</f>
        <v>NO SE COTIZARON TRABAJOS DE CAMPO</v>
      </c>
      <c r="AH23" s="106" t="str">
        <f>IF(SUM(C23:C29)=0,"NO SE COTIZARON TRABAJOS DE CAMPO",AG23*E23)</f>
        <v>NO SE COTIZARON TRABAJOS DE CAMPO</v>
      </c>
      <c r="AI23" s="107" t="str">
        <f>IF(SUM(C23:C29)=0,"N/A",AC23/SUM(C23:C29))</f>
        <v>N/A</v>
      </c>
      <c r="AJ23" s="106">
        <f>IF(AC23=0,"N/A",AD23/AC23)</f>
        <v>2442.765714285714</v>
      </c>
      <c r="AK23" s="8" t="str">
        <f>IF(SUM(I23:J29)=0,"N/A",AC23/SUM(I23:J29))</f>
        <v>N/A</v>
      </c>
      <c r="AL23" s="107">
        <f>IF(H23=0,"NO SE PROGRAMARON TRABAJOS DE CAMPO",AF23/H23)</f>
        <v>0</v>
      </c>
      <c r="AM23" s="107">
        <f>IF(E23=0,"NO SE COTIZARON TRABAJOS DE CAMPO",AF23/E23)</f>
        <v>0</v>
      </c>
      <c r="AN23" t="str">
        <f>IF(AI23&lt;AL23,"CUIDADO","OK")</f>
        <v>OK</v>
      </c>
    </row>
    <row r="24" spans="1:40">
      <c r="A24" s="8" t="s"/>
      <c r="B24" s="8" t="s"/>
      <c r="C24" s="8">
        <v>4.7</v>
      </c>
      <c r="D24" s="8" t="s">
        <v>60</v>
      </c>
      <c r="E24" s="106" t="s"/>
      <c r="F24" s="8">
        <v>1</v>
      </c>
      <c r="G24" s="8" t="s">
        <v>69</v>
      </c>
      <c r="H24" s="106" t="s"/>
      <c r="I24" s="8" t="s"/>
      <c r="J24" s="8" t="s"/>
      <c r="K24" s="106" t="s"/>
      <c r="L24" s="106" t="s"/>
      <c r="M24" s="106" t="s"/>
      <c r="N24" s="8" t="s"/>
      <c r="O24" s="106" t="s"/>
      <c r="P24" s="106" t="s"/>
      <c r="Q24" s="8" t="s"/>
      <c r="R24" s="8" t="s"/>
      <c r="S24" s="8" t="s"/>
      <c r="T24" s="8" t="s"/>
      <c r="U24" s="8" t="s"/>
      <c r="V24" s="8" t="s"/>
      <c r="W24" s="8" t="s"/>
      <c r="X24" s="8" t="s"/>
      <c r="Y24" s="8" t="s"/>
      <c r="Z24" s="8" t="s"/>
      <c r="AA24" s="8" t="s"/>
      <c r="AB24" s="8" t="s"/>
      <c r="AC24" s="8" t="s"/>
      <c r="AD24" s="106" t="s"/>
      <c r="AE24" s="106" t="s"/>
      <c r="AF24" s="106" t="s"/>
      <c r="AG24" s="107" t="s"/>
      <c r="AH24" s="106" t="s"/>
      <c r="AI24" s="107" t="s"/>
      <c r="AJ24" s="106" t="s"/>
      <c r="AK24" s="8" t="s"/>
      <c r="AL24" s="107" t="s"/>
      <c r="AM24" s="107" t="s"/>
    </row>
    <row r="25" spans="1:40">
      <c r="A25" s="8" t="s"/>
      <c r="B25" s="8" t="s"/>
      <c r="C25" s="8">
        <v>4.7</v>
      </c>
      <c r="D25" s="8" t="s">
        <v>39</v>
      </c>
      <c r="E25" s="106" t="s"/>
      <c r="F25" s="8">
        <v>1.2</v>
      </c>
      <c r="G25" s="8" t="s">
        <v>39</v>
      </c>
      <c r="H25" s="106" t="s"/>
      <c r="I25" s="8" t="s"/>
      <c r="J25" s="8" t="s"/>
      <c r="K25" s="106" t="s"/>
      <c r="L25" s="106" t="s"/>
      <c r="M25" s="106" t="s"/>
      <c r="N25" s="8" t="s"/>
      <c r="O25" s="106" t="s"/>
      <c r="P25" s="106" t="s"/>
      <c r="Q25" s="8" t="s"/>
      <c r="R25" s="8" t="s"/>
      <c r="S25" s="8" t="s"/>
      <c r="T25" s="8" t="s"/>
      <c r="U25" s="8" t="s"/>
      <c r="V25" s="8" t="s"/>
      <c r="W25" s="8" t="s"/>
      <c r="X25" s="8" t="s"/>
      <c r="Y25" s="8" t="s"/>
      <c r="Z25" s="8" t="s"/>
      <c r="AA25" s="8" t="s"/>
      <c r="AB25" s="8" t="s"/>
      <c r="AC25" s="8" t="s"/>
      <c r="AD25" s="106" t="s"/>
      <c r="AE25" s="106" t="s"/>
      <c r="AF25" s="106" t="s"/>
      <c r="AG25" s="107" t="s"/>
      <c r="AH25" s="106" t="s"/>
      <c r="AI25" s="107" t="s"/>
      <c r="AJ25" s="106" t="s"/>
      <c r="AK25" s="8" t="s"/>
      <c r="AL25" s="107" t="s"/>
      <c r="AM25" s="107" t="s"/>
    </row>
    <row r="26" spans="1:40">
      <c r="A26" s="8" t="s"/>
      <c r="B26" s="8" t="s"/>
      <c r="C26" s="8">
        <v>5.7</v>
      </c>
      <c r="D26" s="8" t="s">
        <v>70</v>
      </c>
      <c r="E26" s="106" t="s"/>
      <c r="F26" s="8">
        <v>70</v>
      </c>
      <c r="G26" s="8" t="s">
        <v>40</v>
      </c>
      <c r="H26" s="106" t="s"/>
      <c r="I26" s="8" t="s"/>
      <c r="J26" s="8" t="s"/>
      <c r="K26" s="106" t="s"/>
      <c r="L26" s="106" t="s"/>
      <c r="M26" s="106" t="s"/>
      <c r="N26" s="8" t="s"/>
      <c r="O26" s="106" t="s"/>
      <c r="P26" s="106" t="s"/>
      <c r="Q26" s="8" t="s"/>
      <c r="R26" s="8" t="s"/>
      <c r="S26" s="8" t="s"/>
      <c r="T26" s="8" t="s"/>
      <c r="U26" s="8" t="s"/>
      <c r="V26" s="8" t="s"/>
      <c r="W26" s="8" t="s"/>
      <c r="X26" s="8" t="s"/>
      <c r="Y26" s="8" t="s"/>
      <c r="Z26" s="8" t="s"/>
      <c r="AA26" s="8" t="s"/>
      <c r="AB26" s="8" t="s"/>
      <c r="AC26" s="8" t="s"/>
      <c r="AD26" s="106" t="s"/>
      <c r="AE26" s="106" t="s"/>
      <c r="AF26" s="106" t="s"/>
      <c r="AG26" s="107" t="s"/>
      <c r="AH26" s="106" t="s"/>
      <c r="AI26" s="107" t="s"/>
      <c r="AJ26" s="106" t="s"/>
      <c r="AK26" s="8" t="s"/>
      <c r="AL26" s="107" t="s"/>
      <c r="AM26" s="107" t="s"/>
    </row>
    <row r="27" spans="1:40">
      <c r="A27" s="8" t="s"/>
      <c r="B27" s="8" t="s"/>
      <c r="C27" s="8">
        <v>4.7</v>
      </c>
      <c r="D27" s="8" t="s">
        <v>52</v>
      </c>
      <c r="E27" s="106" t="s"/>
      <c r="F27" s="8">
        <v>4.7</v>
      </c>
      <c r="G27" s="8" t="s">
        <v>52</v>
      </c>
      <c r="H27" s="106" t="s"/>
      <c r="I27" s="8" t="s"/>
      <c r="J27" s="8" t="s"/>
      <c r="K27" s="106" t="s"/>
      <c r="L27" s="106" t="s"/>
      <c r="M27" s="106" t="s"/>
      <c r="N27" s="8" t="s"/>
      <c r="O27" s="106" t="s"/>
      <c r="P27" s="106" t="s"/>
      <c r="Q27" s="8" t="s"/>
      <c r="R27" s="8" t="s"/>
      <c r="S27" s="8" t="s"/>
      <c r="T27" s="8" t="s"/>
      <c r="U27" s="8" t="s"/>
      <c r="V27" s="8" t="s"/>
      <c r="W27" s="8" t="s"/>
      <c r="X27" s="8" t="s"/>
      <c r="Y27" s="8" t="s"/>
      <c r="Z27" s="8" t="s"/>
      <c r="AA27" s="8" t="s"/>
      <c r="AB27" s="8" t="s"/>
      <c r="AC27" s="8" t="s"/>
      <c r="AD27" s="106" t="s"/>
      <c r="AE27" s="106" t="s"/>
      <c r="AF27" s="106" t="s"/>
      <c r="AG27" s="107" t="s"/>
      <c r="AH27" s="106" t="s"/>
      <c r="AI27" s="107" t="s"/>
      <c r="AJ27" s="106" t="s"/>
      <c r="AK27" s="8" t="s"/>
      <c r="AL27" s="107" t="s"/>
      <c r="AM27" s="107" t="s"/>
    </row>
    <row r="28" spans="1:40">
      <c r="A28" s="8" t="s"/>
      <c r="B28" s="8" t="s"/>
      <c r="C28" s="8" t="s"/>
      <c r="D28" s="8" t="s"/>
      <c r="E28" s="106" t="s"/>
      <c r="F28" s="8" t="s"/>
      <c r="G28" s="8" t="s"/>
      <c r="H28" s="106" t="s"/>
      <c r="I28" s="8" t="s"/>
      <c r="J28" s="8" t="s"/>
      <c r="K28" s="106" t="s"/>
      <c r="L28" s="106" t="s"/>
      <c r="M28" s="106" t="s"/>
      <c r="N28" s="8" t="s"/>
      <c r="O28" s="106" t="s"/>
      <c r="P28" s="106" t="s"/>
      <c r="Q28" s="8" t="s"/>
      <c r="R28" s="8" t="s"/>
      <c r="S28" s="8" t="s"/>
      <c r="T28" s="8" t="s"/>
      <c r="U28" s="8" t="s"/>
      <c r="V28" s="8" t="s"/>
      <c r="W28" s="8" t="s"/>
      <c r="X28" s="8" t="s"/>
      <c r="Y28" s="8" t="s"/>
      <c r="Z28" s="8" t="s"/>
      <c r="AA28" s="8" t="s"/>
      <c r="AB28" s="8" t="s"/>
      <c r="AC28" s="8" t="s"/>
      <c r="AD28" s="106" t="s"/>
      <c r="AE28" s="106" t="s"/>
      <c r="AF28" s="106" t="s"/>
      <c r="AG28" s="107" t="s"/>
      <c r="AH28" s="106" t="s"/>
      <c r="AI28" s="107" t="s"/>
      <c r="AJ28" s="106" t="s"/>
      <c r="AK28" s="8" t="s"/>
      <c r="AL28" s="107" t="s"/>
      <c r="AM28" s="107" t="s"/>
    </row>
    <row r="29" spans="1:40">
      <c r="A29" s="8" t="s">
        <v>71</v>
      </c>
      <c r="B29" s="8" t="s">
        <v>72</v>
      </c>
      <c r="C29" s="8" t="s"/>
      <c r="D29" s="8" t="s"/>
      <c r="E29" s="106">
        <v>0</v>
      </c>
      <c r="F29" s="8">
        <v>5.6</v>
      </c>
      <c r="G29" s="8" t="s">
        <v>39</v>
      </c>
      <c r="H29" s="106">
        <v>476000</v>
      </c>
      <c r="I29" s="8">
        <v>0</v>
      </c>
      <c r="J29" s="8">
        <v>0</v>
      </c>
      <c r="K29" s="106">
        <v>0</v>
      </c>
      <c r="L29" s="106">
        <v>0</v>
      </c>
      <c r="M29" s="106">
        <f>K29+L29</f>
        <v>0</v>
      </c>
      <c r="N29" s="8" t="s"/>
      <c r="O29" s="106" t="s"/>
      <c r="P29" s="106">
        <f>M29+SUM(O29:O29)</f>
        <v>0</v>
      </c>
      <c r="Q29" s="8" t="s"/>
      <c r="R29" s="8" t="s"/>
      <c r="S29" s="8" t="s"/>
      <c r="T29" s="8" t="s"/>
      <c r="U29" s="8" t="s"/>
      <c r="V29" s="8" t="s"/>
      <c r="W29" s="8">
        <v>3.4</v>
      </c>
      <c r="X29" s="8" t="s"/>
      <c r="Y29" s="8" t="s"/>
      <c r="Z29" s="8" t="s"/>
      <c r="AA29" s="8" t="s"/>
      <c r="AB29" s="8">
        <f>SUM(Q29:AA29)</f>
        <v>0</v>
      </c>
      <c r="AC29" s="8">
        <v>3.4</v>
      </c>
      <c r="AD29" s="106">
        <v>221000</v>
      </c>
      <c r="AE29" s="106">
        <v>0</v>
      </c>
      <c r="AF29" s="106">
        <f>SUM(AD29:AE29)</f>
        <v>0</v>
      </c>
      <c r="AG29" s="107" t="str">
        <f>IF(SUM(C29:C30)=0,"NO SE COTIZARON TRABAJOS DE CAMPO",AB29/SUM(C29:C30))</f>
        <v>NO SE COTIZARON TRABAJOS DE CAMPO</v>
      </c>
      <c r="AH29" s="106" t="str">
        <f>IF(SUM(C29:C30)=0,"NO SE COTIZARON TRABAJOS DE CAMPO",AG29*E29)</f>
        <v>NO SE COTIZARON TRABAJOS DE CAMPO</v>
      </c>
      <c r="AI29" s="107" t="str">
        <f>IF(SUM(C29:C30)=0,"N/A",AC29/SUM(C29:C30))</f>
        <v>N/A</v>
      </c>
      <c r="AJ29" s="106">
        <f>IF(AC29=0,"N/A",AD29/AC29)</f>
        <v>65000</v>
      </c>
      <c r="AK29" s="8" t="str">
        <f>IF(SUM(I29:J30)=0,"N/A",AC29/SUM(I29:J30))</f>
        <v>N/A</v>
      </c>
      <c r="AL29" s="107">
        <f>IF(H29=0,"NO SE PROGRAMARON TRABAJOS DE CAMPO",AF29/H29)</f>
        <v>0</v>
      </c>
      <c r="AM29" s="107" t="str">
        <f>IF(E29=0,"NO SE COTIZARON TRABAJOS DE CAMPO",AF29/E29)</f>
        <v>NO SE COTIZARON TRABAJOS DE CAMPO</v>
      </c>
      <c r="AN29" t="str">
        <f>IF(AI29&lt;AL29,"CUIDADO","OK")</f>
        <v>OK</v>
      </c>
    </row>
    <row r="30" spans="1:40">
      <c r="A30" s="8" t="s"/>
      <c r="B30" s="8" t="s"/>
      <c r="C30" s="8" t="s"/>
      <c r="D30" s="8" t="s"/>
      <c r="E30" s="106" t="s"/>
      <c r="F30" s="8" t="s"/>
      <c r="G30" s="8" t="s"/>
      <c r="H30" s="106" t="s"/>
      <c r="I30" s="8" t="s"/>
      <c r="J30" s="8" t="s"/>
      <c r="K30" s="106" t="s"/>
      <c r="L30" s="106" t="s"/>
      <c r="M30" s="106" t="s"/>
      <c r="N30" s="8" t="s"/>
      <c r="O30" s="106" t="s"/>
      <c r="P30" s="106" t="s"/>
      <c r="Q30" s="8" t="s"/>
      <c r="R30" s="8" t="s"/>
      <c r="S30" s="8" t="s"/>
      <c r="T30" s="8" t="s"/>
      <c r="U30" s="8" t="s"/>
      <c r="V30" s="8" t="s"/>
      <c r="W30" s="8" t="s"/>
      <c r="X30" s="8" t="s"/>
      <c r="Y30" s="8" t="s"/>
      <c r="Z30" s="8" t="s"/>
      <c r="AA30" s="8" t="s"/>
      <c r="AB30" s="8" t="s"/>
      <c r="AC30" s="8" t="s"/>
      <c r="AD30" s="106" t="s"/>
      <c r="AE30" s="106" t="s"/>
      <c r="AF30" s="106" t="s"/>
      <c r="AG30" s="107" t="s"/>
      <c r="AH30" s="106" t="s"/>
      <c r="AI30" s="107" t="s"/>
      <c r="AJ30" s="106" t="s"/>
      <c r="AK30" s="8" t="s"/>
      <c r="AL30" s="107" t="s"/>
      <c r="AM30" s="107" t="s"/>
    </row>
    <row r="31" spans="1:40">
      <c r="A31" s="8" t="s">
        <v>73</v>
      </c>
      <c r="B31" s="8" t="s">
        <v>74</v>
      </c>
      <c r="C31" s="8">
        <v>100</v>
      </c>
      <c r="D31" s="8" t="s">
        <v>37</v>
      </c>
      <c r="E31" s="106">
        <v>8720000</v>
      </c>
      <c r="F31" s="8">
        <v>1</v>
      </c>
      <c r="G31" s="8" t="s">
        <v>37</v>
      </c>
      <c r="H31" s="106">
        <v>9200000</v>
      </c>
      <c r="I31" s="8">
        <v>0</v>
      </c>
      <c r="J31" s="8">
        <v>0</v>
      </c>
      <c r="K31" s="106">
        <v>0</v>
      </c>
      <c r="L31" s="106">
        <v>0</v>
      </c>
      <c r="M31" s="106">
        <f>K31+L31</f>
        <v>0</v>
      </c>
      <c r="N31" s="8" t="s"/>
      <c r="O31" s="106" t="s"/>
      <c r="P31" s="106">
        <f>M31+SUM(O31:O31)</f>
        <v>0</v>
      </c>
      <c r="Q31" s="8" t="s"/>
      <c r="R31" s="8" t="s"/>
      <c r="S31" s="8" t="s"/>
      <c r="T31" s="8" t="s"/>
      <c r="U31" s="8">
        <v>1</v>
      </c>
      <c r="V31" s="8" t="s"/>
      <c r="W31" s="8" t="s"/>
      <c r="X31" s="8" t="s"/>
      <c r="Y31" s="8" t="s"/>
      <c r="Z31" s="8" t="s"/>
      <c r="AA31" s="8" t="s"/>
      <c r="AB31" s="8">
        <f>SUM(Q31:AA31)</f>
        <v>0</v>
      </c>
      <c r="AC31" s="8">
        <v>8</v>
      </c>
      <c r="AD31" s="106">
        <v>4000000</v>
      </c>
      <c r="AE31" s="106">
        <v>0</v>
      </c>
      <c r="AF31" s="106">
        <f>SUM(AD31:AE31)</f>
        <v>0</v>
      </c>
      <c r="AG31" s="107" t="str">
        <f>IF(SUM(C31:C35)=0,"NO SE COTIZARON TRABAJOS DE CAMPO",AB31/SUM(C31:C35))</f>
        <v>NO SE COTIZARON TRABAJOS DE CAMPO</v>
      </c>
      <c r="AH31" s="106" t="str">
        <f>IF(SUM(C31:C35)=0,"NO SE COTIZARON TRABAJOS DE CAMPO",AG31*E31)</f>
        <v>NO SE COTIZARON TRABAJOS DE CAMPO</v>
      </c>
      <c r="AI31" s="107" t="str">
        <f>IF(SUM(C31:C35)=0,"N/A",AC31/SUM(C31:C35))</f>
        <v>N/A</v>
      </c>
      <c r="AJ31" s="106">
        <f>IF(AC31=0,"N/A",AD31/AC31)</f>
        <v>500000</v>
      </c>
      <c r="AK31" s="8" t="str">
        <f>IF(SUM(I31:J35)=0,"N/A",AC31/SUM(I31:J35))</f>
        <v>N/A</v>
      </c>
      <c r="AL31" s="107">
        <f>IF(H31=0,"NO SE PROGRAMARON TRABAJOS DE CAMPO",AF31/H31)</f>
        <v>0</v>
      </c>
      <c r="AM31" s="107">
        <f>IF(E31=0,"NO SE COTIZARON TRABAJOS DE CAMPO",AF31/E31)</f>
        <v>0</v>
      </c>
      <c r="AN31" t="str">
        <f>IF(AI31&lt;AL31,"CUIDADO","OK")</f>
        <v>OK</v>
      </c>
    </row>
    <row r="32" spans="1:40">
      <c r="A32" s="8" t="s"/>
      <c r="B32" s="8" t="s"/>
      <c r="C32" s="8">
        <v>20</v>
      </c>
      <c r="D32" s="8" t="s">
        <v>75</v>
      </c>
      <c r="E32" s="106" t="s"/>
      <c r="F32" s="8">
        <v>130</v>
      </c>
      <c r="G32" s="8" t="s">
        <v>76</v>
      </c>
      <c r="H32" s="106" t="s"/>
      <c r="I32" s="8" t="s"/>
      <c r="J32" s="8" t="s"/>
      <c r="K32" s="106" t="s"/>
      <c r="L32" s="106" t="s"/>
      <c r="M32" s="106" t="s"/>
      <c r="N32" s="8" t="s"/>
      <c r="O32" s="106" t="s"/>
      <c r="P32" s="106" t="s"/>
      <c r="Q32" s="8" t="s"/>
      <c r="R32" s="8" t="s"/>
      <c r="S32" s="8" t="s"/>
      <c r="T32" s="8" t="s"/>
      <c r="U32" s="8" t="s"/>
      <c r="V32" s="8" t="s"/>
      <c r="W32" s="8" t="s"/>
      <c r="X32" s="8" t="s"/>
      <c r="Y32" s="8" t="s"/>
      <c r="Z32" s="8" t="s"/>
      <c r="AA32" s="8" t="s"/>
      <c r="AB32" s="8" t="s"/>
      <c r="AC32" s="8" t="s"/>
      <c r="AD32" s="106" t="s"/>
      <c r="AE32" s="106" t="s"/>
      <c r="AF32" s="106" t="s"/>
      <c r="AG32" s="107" t="s"/>
      <c r="AH32" s="106" t="s"/>
      <c r="AI32" s="107" t="s"/>
      <c r="AJ32" s="106" t="s"/>
      <c r="AK32" s="8" t="s"/>
      <c r="AL32" s="107" t="s"/>
      <c r="AM32" s="107" t="s"/>
    </row>
    <row r="33" spans="1:40">
      <c r="A33" s="8" t="s"/>
      <c r="B33" s="8" t="s"/>
      <c r="C33" s="8">
        <v>130</v>
      </c>
      <c r="D33" s="8" t="s">
        <v>77</v>
      </c>
      <c r="E33" s="106" t="s"/>
      <c r="F33" s="8" t="s"/>
      <c r="G33" s="8" t="s"/>
      <c r="H33" s="106" t="s"/>
      <c r="I33" s="8" t="s"/>
      <c r="J33" s="8" t="s"/>
      <c r="K33" s="106" t="s"/>
      <c r="L33" s="106" t="s"/>
      <c r="M33" s="106" t="s"/>
      <c r="N33" s="8" t="s"/>
      <c r="O33" s="106" t="s"/>
      <c r="P33" s="106" t="s"/>
      <c r="Q33" s="8" t="s"/>
      <c r="R33" s="8" t="s"/>
      <c r="S33" s="8" t="s"/>
      <c r="T33" s="8" t="s"/>
      <c r="U33" s="8" t="s"/>
      <c r="V33" s="8" t="s"/>
      <c r="W33" s="8" t="s"/>
      <c r="X33" s="8" t="s"/>
      <c r="Y33" s="8" t="s"/>
      <c r="Z33" s="8" t="s"/>
      <c r="AA33" s="8" t="s"/>
      <c r="AB33" s="8" t="s"/>
      <c r="AC33" s="8" t="s"/>
      <c r="AD33" s="106" t="s"/>
      <c r="AE33" s="106" t="s"/>
      <c r="AF33" s="106" t="s"/>
      <c r="AG33" s="107" t="s"/>
      <c r="AH33" s="106" t="s"/>
      <c r="AI33" s="107" t="s"/>
      <c r="AJ33" s="106" t="s"/>
      <c r="AK33" s="8" t="s"/>
      <c r="AL33" s="107" t="s"/>
      <c r="AM33" s="107" t="s"/>
    </row>
    <row r="34" spans="1:40">
      <c r="A34" s="8" t="s"/>
      <c r="B34" s="8" t="s"/>
      <c r="C34" s="8" t="s"/>
      <c r="D34" s="8" t="s"/>
      <c r="E34" s="106" t="s"/>
      <c r="F34" s="8" t="s"/>
      <c r="G34" s="8" t="s"/>
      <c r="H34" s="106" t="s"/>
      <c r="I34" s="8" t="s"/>
      <c r="J34" s="8" t="s"/>
      <c r="K34" s="106" t="s"/>
      <c r="L34" s="106" t="s"/>
      <c r="M34" s="106" t="s"/>
      <c r="N34" s="8" t="s"/>
      <c r="O34" s="106" t="s"/>
      <c r="P34" s="106" t="s"/>
      <c r="Q34" s="8" t="s"/>
      <c r="R34" s="8" t="s"/>
      <c r="S34" s="8" t="s"/>
      <c r="T34" s="8" t="s"/>
      <c r="U34" s="8" t="s"/>
      <c r="V34" s="8" t="s"/>
      <c r="W34" s="8" t="s"/>
      <c r="X34" s="8" t="s"/>
      <c r="Y34" s="8" t="s"/>
      <c r="Z34" s="8" t="s"/>
      <c r="AA34" s="8" t="s"/>
      <c r="AB34" s="8" t="s"/>
      <c r="AC34" s="8" t="s"/>
      <c r="AD34" s="106" t="s"/>
      <c r="AE34" s="106" t="s"/>
      <c r="AF34" s="106" t="s"/>
      <c r="AG34" s="107" t="s"/>
      <c r="AH34" s="106" t="s"/>
      <c r="AI34" s="107" t="s"/>
      <c r="AJ34" s="106" t="s"/>
      <c r="AK34" s="8" t="s"/>
      <c r="AL34" s="107" t="s"/>
      <c r="AM34" s="107" t="s"/>
    </row>
    <row r="35" spans="1:40">
      <c r="A35" s="8" t="s">
        <v>78</v>
      </c>
      <c r="B35" s="8" t="s">
        <v>79</v>
      </c>
      <c r="C35" s="8" t="s"/>
      <c r="D35" s="8" t="s"/>
      <c r="E35" s="106">
        <v>0</v>
      </c>
      <c r="F35" s="8">
        <v>120</v>
      </c>
      <c r="G35" s="8" t="s">
        <v>80</v>
      </c>
      <c r="H35" s="106">
        <v>12200000</v>
      </c>
      <c r="I35" s="8">
        <v>0</v>
      </c>
      <c r="J35" s="8">
        <v>0</v>
      </c>
      <c r="K35" s="106">
        <v>0</v>
      </c>
      <c r="L35" s="106">
        <v>0</v>
      </c>
      <c r="M35" s="106">
        <f>K35+L35</f>
        <v>0</v>
      </c>
      <c r="N35" s="8" t="s"/>
      <c r="O35" s="106" t="s"/>
      <c r="P35" s="106">
        <f>M35+SUM(O35:O35)</f>
        <v>0</v>
      </c>
      <c r="Q35" s="8" t="s"/>
      <c r="R35" s="8" t="s"/>
      <c r="S35" s="8" t="s"/>
      <c r="T35" s="8">
        <v>40</v>
      </c>
      <c r="U35" s="8" t="s"/>
      <c r="V35" s="8" t="s"/>
      <c r="W35" s="8" t="s"/>
      <c r="X35" s="8" t="s"/>
      <c r="Y35" s="8" t="s"/>
      <c r="Z35" s="8" t="s"/>
      <c r="AA35" s="8" t="s"/>
      <c r="AB35" s="8">
        <f>SUM(Q35:AA35)</f>
        <v>0</v>
      </c>
      <c r="AC35" s="8">
        <v>40</v>
      </c>
      <c r="AD35" s="106">
        <v>1477120</v>
      </c>
      <c r="AE35" s="106">
        <v>0</v>
      </c>
      <c r="AF35" s="106">
        <f>SUM(AD35:AE35)</f>
        <v>0</v>
      </c>
      <c r="AG35" s="107" t="str">
        <f>IF(SUM(C35:C36)=0,"NO SE COTIZARON TRABAJOS DE CAMPO",AB35/SUM(C35:C36))</f>
        <v>NO SE COTIZARON TRABAJOS DE CAMPO</v>
      </c>
      <c r="AH35" s="106" t="str">
        <f>IF(SUM(C35:C36)=0,"NO SE COTIZARON TRABAJOS DE CAMPO",AG35*E35)</f>
        <v>NO SE COTIZARON TRABAJOS DE CAMPO</v>
      </c>
      <c r="AI35" s="107" t="str">
        <f>IF(SUM(C35:C36)=0,"N/A",AC35/SUM(C35:C36))</f>
        <v>N/A</v>
      </c>
      <c r="AJ35" s="106">
        <f>IF(AC35=0,"N/A",AD35/AC35)</f>
        <v>36928</v>
      </c>
      <c r="AK35" s="8" t="str">
        <f>IF(SUM(I35:J36)=0,"N/A",AC35/SUM(I35:J36))</f>
        <v>N/A</v>
      </c>
      <c r="AL35" s="107">
        <f>IF(H35=0,"NO SE PROGRAMARON TRABAJOS DE CAMPO",AF35/H35)</f>
        <v>0</v>
      </c>
      <c r="AM35" s="107" t="str">
        <f>IF(E35=0,"NO SE COTIZARON TRABAJOS DE CAMPO",AF35/E35)</f>
        <v>NO SE COTIZARON TRABAJOS DE CAMPO</v>
      </c>
      <c r="AN35" t="str">
        <f>IF(AI35&lt;AL35,"CUIDADO","OK")</f>
        <v>OK</v>
      </c>
    </row>
    <row r="36" spans="1:40">
      <c r="A36" s="8" t="s"/>
      <c r="B36" s="8" t="s"/>
      <c r="C36" s="8" t="s"/>
      <c r="D36" s="8" t="s"/>
      <c r="E36" s="106" t="s"/>
      <c r="F36" s="8">
        <v>40</v>
      </c>
      <c r="G36" s="8" t="s">
        <v>36</v>
      </c>
      <c r="H36" s="106" t="s"/>
      <c r="I36" s="8" t="s"/>
      <c r="J36" s="8" t="s"/>
      <c r="K36" s="106" t="s"/>
      <c r="L36" s="106" t="s"/>
      <c r="M36" s="106" t="s"/>
      <c r="N36" s="8" t="s"/>
      <c r="O36" s="106" t="s"/>
      <c r="P36" s="106" t="s"/>
      <c r="Q36" s="8" t="s"/>
      <c r="R36" s="8" t="s"/>
      <c r="S36" s="8" t="s"/>
      <c r="T36" s="8" t="s"/>
      <c r="U36" s="8" t="s"/>
      <c r="V36" s="8" t="s"/>
      <c r="W36" s="8" t="s"/>
      <c r="X36" s="8" t="s"/>
      <c r="Y36" s="8" t="s"/>
      <c r="Z36" s="8" t="s"/>
      <c r="AA36" s="8" t="s"/>
      <c r="AB36" s="8" t="s"/>
      <c r="AC36" s="8" t="s"/>
      <c r="AD36" s="106" t="s"/>
      <c r="AE36" s="106" t="s"/>
      <c r="AF36" s="106" t="s"/>
      <c r="AG36" s="107" t="s"/>
      <c r="AH36" s="106" t="s"/>
      <c r="AI36" s="107" t="s"/>
      <c r="AJ36" s="106" t="s"/>
      <c r="AK36" s="8" t="s"/>
      <c r="AL36" s="107" t="s"/>
      <c r="AM36" s="107" t="s"/>
    </row>
    <row r="37" spans="1:40">
      <c r="A37" s="8" t="s"/>
      <c r="B37" s="8" t="s"/>
      <c r="C37" s="8" t="s"/>
      <c r="D37" s="8" t="s"/>
      <c r="E37" s="106" t="s"/>
      <c r="F37" s="8">
        <v>40</v>
      </c>
      <c r="G37" s="8" t="s">
        <v>52</v>
      </c>
      <c r="H37" s="106" t="s"/>
      <c r="I37" s="8" t="s"/>
      <c r="J37" s="8" t="s"/>
      <c r="K37" s="106" t="s"/>
      <c r="L37" s="106" t="s"/>
      <c r="M37" s="106" t="s"/>
      <c r="N37" s="8" t="s"/>
      <c r="O37" s="106" t="s"/>
      <c r="P37" s="106" t="s"/>
      <c r="Q37" s="8" t="s"/>
      <c r="R37" s="8" t="s"/>
      <c r="S37" s="8" t="s"/>
      <c r="T37" s="8" t="s"/>
      <c r="U37" s="8" t="s"/>
      <c r="V37" s="8" t="s"/>
      <c r="W37" s="8" t="s"/>
      <c r="X37" s="8" t="s"/>
      <c r="Y37" s="8" t="s"/>
      <c r="Z37" s="8" t="s"/>
      <c r="AA37" s="8" t="s"/>
      <c r="AB37" s="8" t="s"/>
      <c r="AC37" s="8" t="s"/>
      <c r="AD37" s="106" t="s"/>
      <c r="AE37" s="106" t="s"/>
      <c r="AF37" s="106" t="s"/>
      <c r="AG37" s="107" t="s"/>
      <c r="AH37" s="106" t="s"/>
      <c r="AI37" s="107" t="s"/>
      <c r="AJ37" s="106" t="s"/>
      <c r="AK37" s="8" t="s"/>
      <c r="AL37" s="107" t="s"/>
      <c r="AM37" s="107" t="s"/>
    </row>
    <row r="38" spans="1:40">
      <c r="A38" s="8" t="s"/>
      <c r="B38" s="8" t="s"/>
      <c r="C38" s="8" t="s"/>
      <c r="D38" s="8" t="s"/>
      <c r="E38" s="106">
        <f>SUM(E5:E37)</f>
        <v>81145500</v>
      </c>
      <c r="F38" s="8" t="s"/>
      <c r="G38" s="8" t="s"/>
      <c r="H38" s="106">
        <f>SUM(H5:H37)</f>
        <v>51208315.78961</v>
      </c>
      <c r="I38" s="8" t="s"/>
      <c r="J38" s="8" t="s"/>
      <c r="K38" s="106">
        <f>SUM(K5:K37)</f>
        <v>233685</v>
      </c>
      <c r="L38" s="106">
        <f>SUM(L5:L37)</f>
        <v>0</v>
      </c>
      <c r="M38" s="8" t="s"/>
      <c r="N38" s="8" t="s"/>
      <c r="O38" s="106">
        <f>SUM(O5:O37)</f>
        <v>0</v>
      </c>
      <c r="P38" s="106">
        <f>SUM(P5:P37)</f>
        <v>233685</v>
      </c>
      <c r="Q38" s="8" t="s"/>
      <c r="R38" s="8" t="s"/>
      <c r="S38" s="8" t="s"/>
      <c r="T38" s="8" t="s"/>
      <c r="U38" s="8" t="s"/>
      <c r="V38" s="8" t="s"/>
      <c r="W38" s="8" t="s"/>
      <c r="X38" s="8" t="s"/>
      <c r="Y38" s="8" t="s"/>
      <c r="Z38" s="8" t="s"/>
      <c r="AA38" s="8" t="s"/>
      <c r="AB38" s="8" t="s"/>
      <c r="AC38" s="8" t="s"/>
      <c r="AD38" s="8" t="s"/>
      <c r="AE38" s="8" t="s"/>
      <c r="AF38" s="8" t="s"/>
      <c r="AG38" s="8" t="s"/>
      <c r="AH38" s="106">
        <f>SUM(AH5:AH37)</f>
        <v>0</v>
      </c>
      <c r="AI38" s="8" t="s"/>
      <c r="AJ38" s="8" t="s"/>
      <c r="AK38" s="8" t="s"/>
      <c r="AL38" s="8" t="s"/>
      <c r="AM38" s="8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E4"/>
    <mergeCell ref="H3:H4"/>
    <mergeCell ref="I3:K3"/>
    <mergeCell ref="L3:L4"/>
    <mergeCell ref="M3:M4"/>
    <mergeCell ref="C3:D4"/>
    <mergeCell ref="F3:G4"/>
    <mergeCell ref="A2:A4"/>
    <mergeCell ref="B2:B4"/>
    <mergeCell ref="C2:E2"/>
    <mergeCell ref="F2:H2"/>
    <mergeCell ref="N3:O3"/>
    <mergeCell ref="P3:P4"/>
    <mergeCell ref="AD3:AF3"/>
    <mergeCell ref="AG3:AG4"/>
    <mergeCell ref="A1:AM1"/>
    <mergeCell ref="I2:AB2"/>
    <mergeCell ref="AC2:AF2"/>
    <mergeCell ref="AG2:AI2"/>
    <mergeCell ref="AJ2:AM2"/>
    <mergeCell ref="AM3:AM4"/>
    <mergeCell ref="Q3:AB3"/>
    <mergeCell ref="AC3:AC4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15" customHeight="1" ht="16.5">
      <c r="A1" s="44" t="s">
        <v>81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customHeight="1" ht="15.75">
      <c r="A2" s="80" t="s">
        <v>82</v>
      </c>
      <c r="B2" s="81" t="s">
        <v>83</v>
      </c>
      <c r="C2" s="82" t="s">
        <v>84</v>
      </c>
      <c r="D2" s="83"/>
      <c r="E2" s="84"/>
      <c r="F2" s="80" t="s">
        <v>85</v>
      </c>
      <c r="G2" s="80" t="s">
        <v>86</v>
      </c>
      <c r="H2" s="80" t="s">
        <v>87</v>
      </c>
      <c r="I2" s="80" t="s">
        <v>88</v>
      </c>
      <c r="J2" s="80" t="s">
        <v>89</v>
      </c>
      <c r="K2" s="80" t="s">
        <v>90</v>
      </c>
      <c r="L2" s="80" t="s">
        <v>91</v>
      </c>
      <c r="M2" s="85" t="s">
        <v>92</v>
      </c>
      <c r="N2" s="80" t="s">
        <v>93</v>
      </c>
      <c r="O2" s="80" t="s">
        <v>94</v>
      </c>
    </row>
    <row r="3" spans="1:15" customHeight="1" ht="24.75">
      <c r="A3" s="86"/>
      <c r="B3" s="87"/>
      <c r="C3" s="88" t="s">
        <v>95</v>
      </c>
      <c r="D3" s="88" t="s">
        <v>96</v>
      </c>
      <c r="E3" s="88" t="s">
        <v>97</v>
      </c>
      <c r="F3" s="86"/>
      <c r="G3" s="86"/>
      <c r="H3" s="86"/>
      <c r="I3" s="86"/>
      <c r="J3" s="86"/>
      <c r="K3" s="86"/>
      <c r="L3" s="86"/>
      <c r="M3" s="89"/>
      <c r="N3" s="86"/>
      <c r="O3" s="86"/>
    </row>
    <row r="4" spans="1:15">
      <c r="A4" s="47"/>
      <c r="B4" s="48"/>
      <c r="C4" s="49"/>
      <c r="D4" s="49"/>
      <c r="E4" s="49"/>
      <c r="F4" s="49"/>
      <c r="G4" s="49"/>
      <c r="H4" s="49"/>
      <c r="I4" s="49"/>
      <c r="J4" s="49"/>
      <c r="K4" s="50"/>
      <c r="L4" s="50"/>
      <c r="M4" s="50"/>
      <c r="N4" s="51"/>
      <c r="O4" s="52"/>
    </row>
    <row r="5" spans="1:15">
      <c r="A5" s="53" t="s">
        <v>98</v>
      </c>
      <c r="B5" s="54">
        <v>0</v>
      </c>
      <c r="C5" s="55">
        <v>0</v>
      </c>
      <c r="D5" s="55">
        <v>0</v>
      </c>
      <c r="E5" s="55">
        <v>0</v>
      </c>
      <c r="F5" s="55">
        <f>+C5+D5+E5</f>
        <v>0</v>
      </c>
      <c r="G5" s="56">
        <f>IF(F5=0,0,B5/F5)</f>
        <v>0</v>
      </c>
      <c r="H5" s="55">
        <v>0</v>
      </c>
      <c r="I5" s="55">
        <v>0</v>
      </c>
      <c r="J5" s="55">
        <v>0</v>
      </c>
      <c r="K5" s="57">
        <f>+F5+H5+I5+J5</f>
        <v>0</v>
      </c>
      <c r="L5" s="57">
        <v>0</v>
      </c>
      <c r="M5" s="57">
        <v>0</v>
      </c>
      <c r="N5" s="58">
        <f>IF(L5=0,0,K5/L5)</f>
        <v>0</v>
      </c>
      <c r="O5" s="59">
        <f>IF(M5=0,0,K5/M5)</f>
        <v>0</v>
      </c>
    </row>
    <row r="6" spans="1:15">
      <c r="A6" s="60"/>
      <c r="B6" s="61"/>
      <c r="C6" s="62"/>
      <c r="D6" s="62"/>
      <c r="E6" s="62"/>
      <c r="F6" s="55"/>
      <c r="G6" s="56"/>
      <c r="H6" s="55"/>
      <c r="I6" s="55"/>
      <c r="J6" s="55"/>
      <c r="K6" s="57"/>
      <c r="L6" s="57"/>
      <c r="M6" s="57"/>
      <c r="N6" s="58"/>
      <c r="O6" s="59"/>
    </row>
    <row r="7" spans="1:15">
      <c r="A7" s="53" t="s">
        <v>99</v>
      </c>
      <c r="B7" s="54">
        <v>0</v>
      </c>
      <c r="C7" s="55">
        <v>0</v>
      </c>
      <c r="D7" s="55">
        <v>0</v>
      </c>
      <c r="E7" s="55">
        <v>0</v>
      </c>
      <c r="F7" s="55">
        <f>+C7+D7+E7</f>
        <v>0</v>
      </c>
      <c r="G7" s="56">
        <f>IF(F7=0,0,B7/F7)</f>
        <v>0</v>
      </c>
      <c r="H7" s="55">
        <v>0</v>
      </c>
      <c r="I7" s="55">
        <v>0</v>
      </c>
      <c r="J7" s="55">
        <v>0</v>
      </c>
      <c r="K7" s="57">
        <f>+F7+H7+I7+J7</f>
        <v>0</v>
      </c>
      <c r="L7" s="57">
        <v>0</v>
      </c>
      <c r="M7" s="57">
        <v>0</v>
      </c>
      <c r="N7" s="58">
        <f>IF(L7=0,0,K7/L7)</f>
        <v>0</v>
      </c>
      <c r="O7" s="59">
        <f>IF(M7=0,0,K7/M7)</f>
        <v>0</v>
      </c>
    </row>
    <row r="8" spans="1:15">
      <c r="A8" s="60"/>
      <c r="B8" s="62"/>
      <c r="C8" s="62"/>
      <c r="D8" s="62"/>
      <c r="E8" s="62"/>
      <c r="F8" s="55"/>
      <c r="G8" s="55"/>
      <c r="H8" s="55"/>
      <c r="I8" s="55"/>
      <c r="J8" s="55"/>
      <c r="K8" s="57"/>
      <c r="L8" s="57"/>
      <c r="M8" s="57"/>
      <c r="N8" s="58"/>
      <c r="O8" s="59"/>
    </row>
    <row r="9" spans="1:15">
      <c r="A9" s="53" t="s">
        <v>100</v>
      </c>
      <c r="B9" s="54">
        <v>0</v>
      </c>
      <c r="C9" s="55">
        <v>0</v>
      </c>
      <c r="D9" s="55">
        <v>0</v>
      </c>
      <c r="E9" s="55">
        <v>0</v>
      </c>
      <c r="F9" s="55">
        <f>+C9+D9+E9</f>
        <v>0</v>
      </c>
      <c r="G9" s="56">
        <f>IF(F9=0,0,B9/F9)</f>
        <v>0</v>
      </c>
      <c r="H9" s="55">
        <v>0</v>
      </c>
      <c r="I9" s="55">
        <v>0</v>
      </c>
      <c r="J9" s="55">
        <v>0</v>
      </c>
      <c r="K9" s="57">
        <f>+F9+H9+I9+J9</f>
        <v>0</v>
      </c>
      <c r="L9" s="57">
        <v>0</v>
      </c>
      <c r="M9" s="57">
        <v>0</v>
      </c>
      <c r="N9" s="58">
        <f>IF(L9=0,0,K9/L9)</f>
        <v>0</v>
      </c>
      <c r="O9" s="59">
        <f>IF(M9=0,0,K9/M9)</f>
        <v>0</v>
      </c>
    </row>
    <row r="10" spans="1:15">
      <c r="A10" s="60"/>
      <c r="B10" s="62"/>
      <c r="C10" s="62"/>
      <c r="D10" s="62"/>
      <c r="E10" s="62"/>
      <c r="F10" s="55"/>
      <c r="G10" s="55"/>
      <c r="H10" s="55"/>
      <c r="I10" s="55"/>
      <c r="J10" s="55"/>
      <c r="K10" s="57"/>
      <c r="L10" s="57"/>
      <c r="M10" s="57"/>
      <c r="N10" s="58"/>
      <c r="O10" s="59"/>
    </row>
    <row r="11" spans="1:15">
      <c r="A11" s="53" t="s">
        <v>101</v>
      </c>
      <c r="B11" s="54">
        <v>0</v>
      </c>
      <c r="C11" s="55">
        <v>0</v>
      </c>
      <c r="D11" s="55">
        <v>0</v>
      </c>
      <c r="E11" s="55">
        <v>0</v>
      </c>
      <c r="F11" s="55">
        <f>+C11+D11+E11</f>
        <v>0</v>
      </c>
      <c r="G11" s="56">
        <f>IF(F11=0,0,B11/F11)</f>
        <v>0</v>
      </c>
      <c r="H11" s="55">
        <v>0</v>
      </c>
      <c r="I11" s="55">
        <v>0</v>
      </c>
      <c r="J11" s="55">
        <v>0</v>
      </c>
      <c r="K11" s="57">
        <f>+F11+H11+I11+J11</f>
        <v>0</v>
      </c>
      <c r="L11" s="57">
        <v>0</v>
      </c>
      <c r="M11" s="57">
        <v>0</v>
      </c>
      <c r="N11" s="58">
        <f>IF(L11=0,0,K11/L11)</f>
        <v>0</v>
      </c>
      <c r="O11" s="59">
        <f>IF(M11=0,0,K11/M11)</f>
        <v>0</v>
      </c>
    </row>
    <row r="12" spans="1:15">
      <c r="A12" s="60"/>
      <c r="B12" s="62"/>
      <c r="C12" s="62"/>
      <c r="D12" s="62"/>
      <c r="E12" s="62"/>
      <c r="F12" s="55"/>
      <c r="G12" s="55"/>
      <c r="H12" s="55"/>
      <c r="I12" s="55"/>
      <c r="J12" s="55"/>
      <c r="K12" s="57"/>
      <c r="L12" s="57"/>
      <c r="M12" s="57"/>
      <c r="N12" s="58"/>
      <c r="O12" s="59"/>
    </row>
    <row r="13" spans="1:15">
      <c r="A13" s="53" t="s">
        <v>102</v>
      </c>
      <c r="B13" s="54">
        <v>0</v>
      </c>
      <c r="C13" s="55">
        <v>0</v>
      </c>
      <c r="D13" s="55">
        <v>0</v>
      </c>
      <c r="E13" s="55">
        <v>0</v>
      </c>
      <c r="F13" s="55">
        <f>+C13+D13+E13</f>
        <v>0</v>
      </c>
      <c r="G13" s="56">
        <f>IF(F13=0,0,B13/F13)</f>
        <v>0</v>
      </c>
      <c r="H13" s="55">
        <v>0</v>
      </c>
      <c r="I13" s="55">
        <v>0</v>
      </c>
      <c r="J13" s="55">
        <v>0</v>
      </c>
      <c r="K13" s="57">
        <f>+F13+H13+I13+J13</f>
        <v>0</v>
      </c>
      <c r="L13" s="57">
        <v>0</v>
      </c>
      <c r="M13" s="57">
        <v>0</v>
      </c>
      <c r="N13" s="58">
        <f>IF(L13=0,0,K13/L13)</f>
        <v>0</v>
      </c>
      <c r="O13" s="59">
        <f>IF(M13=0,0,K13/M13)</f>
        <v>0</v>
      </c>
    </row>
    <row r="14" spans="1:15">
      <c r="A14" s="60"/>
      <c r="B14" s="62"/>
      <c r="C14" s="62"/>
      <c r="D14" s="62"/>
      <c r="E14" s="62"/>
      <c r="F14" s="55"/>
      <c r="G14" s="55"/>
      <c r="H14" s="55"/>
      <c r="I14" s="55"/>
      <c r="J14" s="55"/>
      <c r="K14" s="57"/>
      <c r="L14" s="57"/>
      <c r="M14" s="57"/>
      <c r="N14" s="58"/>
      <c r="O14" s="59"/>
    </row>
    <row r="15" spans="1:15">
      <c r="A15" s="53" t="s">
        <v>103</v>
      </c>
      <c r="B15" s="54">
        <v>0</v>
      </c>
      <c r="C15" s="55">
        <v>0</v>
      </c>
      <c r="D15" s="55">
        <v>0</v>
      </c>
      <c r="E15" s="55">
        <v>0</v>
      </c>
      <c r="F15" s="55">
        <f>+C15+D15+E15</f>
        <v>0</v>
      </c>
      <c r="G15" s="56">
        <f>IF(F15=0,0,B15/F15)</f>
        <v>0</v>
      </c>
      <c r="H15" s="55">
        <v>0</v>
      </c>
      <c r="I15" s="55">
        <v>0</v>
      </c>
      <c r="J15" s="55">
        <v>0</v>
      </c>
      <c r="K15" s="57">
        <f>+F15+H15+I15+J15</f>
        <v>0</v>
      </c>
      <c r="L15" s="57">
        <v>0</v>
      </c>
      <c r="M15" s="57">
        <v>0</v>
      </c>
      <c r="N15" s="58">
        <f>IF(L15=0,0,K15/L15)</f>
        <v>0</v>
      </c>
      <c r="O15" s="59">
        <f>IF(M15=0,0,K15/M15)</f>
        <v>0</v>
      </c>
    </row>
    <row r="16" spans="1:15">
      <c r="A16" s="60"/>
      <c r="B16" s="62"/>
      <c r="C16" s="62"/>
      <c r="D16" s="62"/>
      <c r="E16" s="62"/>
      <c r="F16" s="55"/>
      <c r="G16" s="55"/>
      <c r="H16" s="55"/>
      <c r="I16" s="55"/>
      <c r="J16" s="55"/>
      <c r="K16" s="57"/>
      <c r="L16" s="57"/>
      <c r="M16" s="57"/>
      <c r="N16" s="58"/>
      <c r="O16" s="59"/>
    </row>
    <row r="17" spans="1:15">
      <c r="A17" s="53" t="s">
        <v>104</v>
      </c>
      <c r="B17" s="63">
        <v>0</v>
      </c>
      <c r="C17" s="54">
        <v>0</v>
      </c>
      <c r="D17" s="54">
        <v>0</v>
      </c>
      <c r="E17" s="54">
        <v>0</v>
      </c>
      <c r="F17" s="55">
        <f>+C17+D17+E17</f>
        <v>0</v>
      </c>
      <c r="G17" s="56">
        <f>IF(F17=0,0,B17/F17)</f>
        <v>0</v>
      </c>
      <c r="H17" s="55">
        <v>0</v>
      </c>
      <c r="I17" s="55">
        <v>0</v>
      </c>
      <c r="J17" s="55">
        <v>0</v>
      </c>
      <c r="K17" s="57">
        <f>+F17+H17+I17+J17</f>
        <v>0</v>
      </c>
      <c r="L17" s="57">
        <v>0</v>
      </c>
      <c r="M17" s="57">
        <v>0</v>
      </c>
      <c r="N17" s="58">
        <f>IF(L17=0,0,K17/L17)</f>
        <v>0</v>
      </c>
      <c r="O17" s="59">
        <f>IF(M17=0,0,K17/M17)</f>
        <v>0</v>
      </c>
    </row>
    <row r="18" spans="1:15">
      <c r="A18" s="60"/>
      <c r="B18" s="62"/>
      <c r="C18" s="62"/>
      <c r="D18" s="62"/>
      <c r="E18" s="62"/>
      <c r="F18" s="55"/>
      <c r="G18" s="55"/>
      <c r="H18" s="55"/>
      <c r="I18" s="55"/>
      <c r="J18" s="55"/>
      <c r="K18" s="57"/>
      <c r="L18" s="57"/>
      <c r="M18" s="57"/>
      <c r="N18" s="58"/>
      <c r="O18" s="59"/>
    </row>
    <row r="19" spans="1:15">
      <c r="A19" s="53" t="s">
        <v>105</v>
      </c>
      <c r="B19" s="64">
        <v>0</v>
      </c>
      <c r="C19" s="65">
        <v>0</v>
      </c>
      <c r="D19" s="65">
        <v>0</v>
      </c>
      <c r="E19" s="65">
        <v>0</v>
      </c>
      <c r="F19" s="55">
        <f>+C19+D19+E19</f>
        <v>0</v>
      </c>
      <c r="G19" s="56">
        <f>IF(F19=0,0,B19/F19)</f>
        <v>0</v>
      </c>
      <c r="H19" s="55">
        <v>0</v>
      </c>
      <c r="I19" s="55">
        <v>0</v>
      </c>
      <c r="J19" s="55">
        <v>0</v>
      </c>
      <c r="K19" s="57">
        <f>+F19+H19+I19+J19</f>
        <v>0</v>
      </c>
      <c r="L19" s="57">
        <v>0</v>
      </c>
      <c r="M19" s="57">
        <v>0</v>
      </c>
      <c r="N19" s="58">
        <f>IF(L19=0,0,K19/L19)</f>
        <v>0</v>
      </c>
      <c r="O19" s="59">
        <f>IF(M19=0,0,K19/M19)</f>
        <v>0</v>
      </c>
    </row>
    <row r="20" spans="1:15">
      <c r="A20" s="60"/>
      <c r="B20" s="62"/>
      <c r="C20" s="62"/>
      <c r="D20" s="62"/>
      <c r="E20" s="62"/>
      <c r="F20" s="55"/>
      <c r="G20" s="66"/>
      <c r="H20" s="55"/>
      <c r="I20" s="55"/>
      <c r="J20" s="55"/>
      <c r="K20" s="57"/>
      <c r="L20" s="57"/>
      <c r="M20" s="57"/>
      <c r="N20" s="58"/>
      <c r="O20" s="59"/>
    </row>
    <row r="21" spans="1:15">
      <c r="A21" s="53" t="s">
        <v>106</v>
      </c>
      <c r="B21" s="67">
        <v>0</v>
      </c>
      <c r="C21" s="68">
        <v>0</v>
      </c>
      <c r="D21" s="68">
        <v>0</v>
      </c>
      <c r="E21" s="68">
        <v>0</v>
      </c>
      <c r="F21" s="55">
        <f>+C21+D21+E21</f>
        <v>0</v>
      </c>
      <c r="G21" s="56">
        <f>IF(F21=0,0,B21/F21)</f>
        <v>0</v>
      </c>
      <c r="H21" s="55">
        <v>0</v>
      </c>
      <c r="I21" s="55">
        <v>0</v>
      </c>
      <c r="J21" s="55">
        <v>0</v>
      </c>
      <c r="K21" s="57">
        <f>+F21+H21+I21+J21</f>
        <v>0</v>
      </c>
      <c r="L21" s="57">
        <v>0</v>
      </c>
      <c r="M21" s="57">
        <v>0</v>
      </c>
      <c r="N21" s="58">
        <f>IF(L21=0,0,K21/L21)</f>
        <v>0</v>
      </c>
      <c r="O21" s="59">
        <f>IF(M21=0,0,K21/M21)</f>
        <v>0</v>
      </c>
    </row>
    <row r="22" spans="1:15">
      <c r="A22" s="60"/>
      <c r="B22" s="69"/>
      <c r="C22" s="69"/>
      <c r="D22" s="69"/>
      <c r="E22" s="69"/>
      <c r="F22" s="55"/>
      <c r="G22" s="57"/>
      <c r="H22" s="55"/>
      <c r="I22" s="55"/>
      <c r="J22" s="55"/>
      <c r="K22" s="57"/>
      <c r="L22" s="57"/>
      <c r="M22" s="57"/>
      <c r="N22" s="58"/>
      <c r="O22" s="59"/>
    </row>
    <row r="23" spans="1:15">
      <c r="A23" s="53" t="s">
        <v>107</v>
      </c>
      <c r="B23" s="67">
        <f>OCTUBRE!K38</f>
        <v/>
      </c>
      <c r="C23" s="68">
        <v>0</v>
      </c>
      <c r="D23" s="68">
        <v>0</v>
      </c>
      <c r="E23" s="68">
        <v>0</v>
      </c>
      <c r="F23" s="55">
        <f>+C23+D23+E23</f>
        <v>0</v>
      </c>
      <c r="G23" s="56" t="str">
        <f>IF(F23=0,0,B23/F23)</f>
        <v>0</v>
      </c>
      <c r="H23" s="55">
        <f>OCTUBRE!L38</f>
        <v/>
      </c>
      <c r="I23" s="55">
        <v>0</v>
      </c>
      <c r="J23" s="55">
        <f>OCTUBRE!O38</f>
        <v/>
      </c>
      <c r="K23" s="57" t="str">
        <f>+F23+H23+I23+J23</f>
        <v>0</v>
      </c>
      <c r="L23" s="57">
        <f>OCTUBRE!AH38</f>
        <v/>
      </c>
      <c r="M23" s="57">
        <f>OCTUBRE!H38</f>
        <v/>
      </c>
      <c r="N23" s="58" t="str">
        <f>IF(L23=0,0,K23/L23)</f>
        <v>0</v>
      </c>
      <c r="O23" s="59" t="str">
        <f>IF(M23=0,0,K23/M23)</f>
        <v>0</v>
      </c>
    </row>
    <row r="24" spans="1:15">
      <c r="A24" s="60"/>
      <c r="B24" s="69"/>
      <c r="C24" s="69"/>
      <c r="D24" s="69"/>
      <c r="E24" s="69"/>
      <c r="F24" s="55"/>
      <c r="G24" s="57"/>
      <c r="H24" s="55"/>
      <c r="I24" s="55"/>
      <c r="J24" s="55"/>
      <c r="K24" s="57"/>
      <c r="L24" s="57"/>
      <c r="M24" s="57"/>
      <c r="N24" s="58"/>
      <c r="O24" s="59"/>
    </row>
    <row r="25" spans="1:15">
      <c r="A25" s="53" t="s">
        <v>108</v>
      </c>
      <c r="B25" s="67">
        <v>0</v>
      </c>
      <c r="C25" s="68">
        <v>0</v>
      </c>
      <c r="D25" s="68">
        <v>0</v>
      </c>
      <c r="E25" s="68">
        <v>0</v>
      </c>
      <c r="F25" s="55">
        <f>+C25+D25+E25</f>
        <v>0</v>
      </c>
      <c r="G25" s="56">
        <f>IF(F25=0,0,B25/F25)</f>
        <v>0</v>
      </c>
      <c r="H25" s="55">
        <v>0</v>
      </c>
      <c r="I25" s="55">
        <v>0</v>
      </c>
      <c r="J25" s="55">
        <v>0</v>
      </c>
      <c r="K25" s="57">
        <f>+F25+H25+I25+J25</f>
        <v>0</v>
      </c>
      <c r="L25" s="57">
        <v>0</v>
      </c>
      <c r="M25" s="57">
        <v>0</v>
      </c>
      <c r="N25" s="58">
        <f>IF(L25=0,0,K25/L25)</f>
        <v>0</v>
      </c>
      <c r="O25" s="59">
        <f>IF(M25=0,0,K25/M25)</f>
        <v>0</v>
      </c>
    </row>
    <row r="26" spans="1:15">
      <c r="A26" s="60"/>
      <c r="B26" s="69"/>
      <c r="C26" s="69"/>
      <c r="D26" s="69"/>
      <c r="E26" s="69"/>
      <c r="F26" s="55"/>
      <c r="G26" s="57"/>
      <c r="H26" s="55"/>
      <c r="I26" s="55"/>
      <c r="J26" s="55"/>
      <c r="K26" s="57"/>
      <c r="L26" s="57"/>
      <c r="M26" s="57"/>
      <c r="N26" s="58"/>
      <c r="O26" s="59"/>
    </row>
    <row r="27" spans="1:15">
      <c r="A27" s="53" t="s">
        <v>109</v>
      </c>
      <c r="B27" s="67">
        <v>0</v>
      </c>
      <c r="C27" s="68">
        <v>0</v>
      </c>
      <c r="D27" s="68">
        <v>0</v>
      </c>
      <c r="E27" s="68">
        <v>0</v>
      </c>
      <c r="F27" s="55">
        <f>+C27+D27+E27</f>
        <v>0</v>
      </c>
      <c r="G27" s="56">
        <f>IF(F27=0,0,B27/F27)</f>
        <v>0</v>
      </c>
      <c r="H27" s="55">
        <v>0</v>
      </c>
      <c r="I27" s="55">
        <v>0</v>
      </c>
      <c r="J27" s="55">
        <v>0</v>
      </c>
      <c r="K27" s="57">
        <f>+F27+H27+I27+J27</f>
        <v>0</v>
      </c>
      <c r="L27" s="57">
        <v>0</v>
      </c>
      <c r="M27" s="57">
        <v>0</v>
      </c>
      <c r="N27" s="58">
        <f>IF(L27=0,0,K27/L27)</f>
        <v>0</v>
      </c>
      <c r="O27" s="59">
        <f>IF(M27=0,0,K27/M27)</f>
        <v>0</v>
      </c>
    </row>
    <row r="28" spans="1:15" customHeight="1" ht="15.7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  <c r="O28" s="73"/>
    </row>
    <row r="29" spans="1:15" customHeight="1" ht="15.75">
      <c r="A29" s="90" t="s">
        <v>110</v>
      </c>
      <c r="B29" s="91">
        <f>SUM(B5:B27)</f>
        <v>0</v>
      </c>
      <c r="C29" s="91">
        <f>SUM(C5:C27)</f>
        <v>0</v>
      </c>
      <c r="D29" s="91">
        <f>SUM(D5:D27)</f>
        <v>0</v>
      </c>
      <c r="E29" s="91">
        <f>SUM(E5:E27)</f>
        <v>0</v>
      </c>
      <c r="F29" s="91">
        <f>SUM(F5:F27)</f>
        <v>0</v>
      </c>
      <c r="G29" s="92" t="str">
        <f>+(G5+G7+G9+G11+G13+G15+G17+G19+G21+G23)/10</f>
        <v>0</v>
      </c>
      <c r="H29" s="93">
        <f>SUM(H5:H27)</f>
        <v>0</v>
      </c>
      <c r="I29" s="93">
        <f>SUM(I5:I27)</f>
        <v>0</v>
      </c>
      <c r="J29" s="93">
        <f>SUM(J5:J27)</f>
        <v>0</v>
      </c>
      <c r="K29" s="94">
        <f>SUM(K4:K27)</f>
        <v>0</v>
      </c>
      <c r="L29" s="93">
        <f>SUM(L4:L27)</f>
        <v>0</v>
      </c>
      <c r="M29" s="93">
        <f>SUM(M4:M27)</f>
        <v>0</v>
      </c>
      <c r="N29" s="95">
        <f>IF(L29=0,0,K29/L29)</f>
        <v>0</v>
      </c>
      <c r="O29" s="96">
        <f>IF(M29=0,0,K29/M29)</f>
        <v>0</v>
      </c>
    </row>
    <row r="30" spans="1:15" customHeight="1" ht="15.75">
      <c r="A30" s="90" t="s">
        <v>111</v>
      </c>
      <c r="B30" s="91">
        <f>+AVERAGE(B5:B27)</f>
        <v>0</v>
      </c>
      <c r="C30" s="91">
        <f>+AVERAGE(C5:C27)</f>
        <v>0</v>
      </c>
      <c r="D30" s="91">
        <f>+AVERAGE(D5:D27)</f>
        <v>0</v>
      </c>
      <c r="E30" s="91">
        <f>+AVERAGE(E5:E27)</f>
        <v>0</v>
      </c>
      <c r="F30" s="91">
        <f>+AVERAGE(F5:F27)</f>
        <v>0</v>
      </c>
      <c r="G30" s="97"/>
      <c r="H30" s="94">
        <f>+AVERAGE(H5:H27)</f>
        <v>0</v>
      </c>
      <c r="I30" s="94">
        <f>+AVERAGE(I5:I27)</f>
        <v>0</v>
      </c>
      <c r="J30" s="94">
        <f>+AVERAGE(J5:J27)</f>
        <v>0</v>
      </c>
      <c r="K30" s="94" t="str">
        <f>+(K5+K7+K9+K11+K13+K15+K17+K19+K21+K23)/10</f>
        <v>0</v>
      </c>
      <c r="L30" s="94">
        <f>+AVERAGE(L5:L27)</f>
        <v>0</v>
      </c>
      <c r="M30" s="94">
        <f>+AVERAGE(M5:M27)</f>
        <v>0</v>
      </c>
      <c r="N30" s="98"/>
      <c r="O30" s="99"/>
    </row>
    <row r="32" spans="1:15">
      <c r="A32" s="74"/>
      <c r="B32" s="74"/>
      <c r="C32" s="74"/>
      <c r="D32" s="74"/>
      <c r="E32" s="74"/>
      <c r="F32" s="74"/>
      <c r="L32" s="100" t="s">
        <v>112</v>
      </c>
      <c r="M32" s="100"/>
      <c r="N32" s="101" t="s">
        <v>113</v>
      </c>
      <c r="O32" s="75"/>
    </row>
    <row r="33" spans="1:15" customHeight="1" ht="24.75">
      <c r="A33" s="74"/>
      <c r="B33" s="74"/>
      <c r="C33" s="74"/>
      <c r="D33" s="74"/>
      <c r="E33" s="74"/>
      <c r="F33" s="74"/>
      <c r="G33" s="76"/>
      <c r="L33" s="102" t="s">
        <v>114</v>
      </c>
      <c r="M33" s="103">
        <f>+L29</f>
        <v>0</v>
      </c>
      <c r="N33" s="103">
        <f>+M33/9</f>
        <v>0</v>
      </c>
      <c r="O33" s="77"/>
    </row>
    <row r="34" spans="1:15">
      <c r="A34" s="74"/>
      <c r="B34" s="74"/>
      <c r="C34" s="74"/>
      <c r="D34" s="74"/>
      <c r="E34" s="74"/>
      <c r="F34" s="74"/>
      <c r="G34" s="76"/>
      <c r="L34" s="102" t="s">
        <v>115</v>
      </c>
      <c r="M34" s="103">
        <f>+K29</f>
        <v>0</v>
      </c>
      <c r="N34" s="103">
        <f>+M34/9</f>
        <v>0</v>
      </c>
      <c r="O34" s="77"/>
    </row>
    <row r="35" spans="1:15">
      <c r="F35" s="78"/>
      <c r="L35" s="104" t="s">
        <v>116</v>
      </c>
      <c r="M35" s="105">
        <f>IF(M33=0,0,M34/M33)</f>
        <v>0</v>
      </c>
      <c r="N35" s="105">
        <f>IF(N33=0,0,N34/N33)</f>
        <v>0</v>
      </c>
      <c r="O35" s="7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2:M32"/>
    <mergeCell ref="L2:L3"/>
    <mergeCell ref="M2:M3"/>
    <mergeCell ref="N2:N3"/>
    <mergeCell ref="O2:O3"/>
    <mergeCell ref="G29:G30"/>
    <mergeCell ref="N29:N30"/>
    <mergeCell ref="O29:O30"/>
    <mergeCell ref="A1:O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OCTUBRE</vt:lpstr>
      <vt:lpstr>Detalles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2010-11-24T16:48:28-05:00</dcterms:created>
  <dcterms:modified xsi:type="dcterms:W3CDTF">2010-11-24T16:48:28-05:00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