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<sst xmlns="http://schemas.openxmlformats.org/spreadsheetml/2006/main" uniqueCount="105">
  <si>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</si>
  <si>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</si>
  <si>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</si>
  <si>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</si>
  <si>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</si>
  <si>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</si>
  <si>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</si>
  <si>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</si>
  <si>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</si>
  <si>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</si>
  <si>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</si>
  <si>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</si>
  <si>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</si>
  <si>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</si>
  <si>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Supervisión Estudio de Riesgos</t>
  </si>
  <si>
    <t>FOPAE</t>
  </si>
  <si>
    <t>2010-01-01</t>
  </si>
  <si>
    <t>2010-12-06</t>
  </si>
  <si>
    <t>En proceso</t>
  </si>
  <si>
    <t>BOGOTA</t>
  </si>
  <si>
    <t>Andres Gerardo Eraso Baena</t>
  </si>
  <si>
    <t>ES Casa Payanade ICEIN</t>
  </si>
  <si>
    <t>ICEIN / ICESGA</t>
  </si>
  <si>
    <t>2010-09-07</t>
  </si>
  <si>
    <t>2010-12-23</t>
  </si>
  <si>
    <t>VILLETA</t>
  </si>
  <si>
    <t>Edgar Rodriguez Rincon</t>
  </si>
  <si>
    <t>INS Instrumentacion k 64 000 vía Bta/Vvo EDL</t>
  </si>
  <si>
    <t>EDL LIMITADA</t>
  </si>
  <si>
    <t>2010-09-13</t>
  </si>
  <si>
    <t>2010-12-21</t>
  </si>
  <si>
    <t>GUAYABETAL</t>
  </si>
  <si>
    <t>DP Estudios y diseños vias regionales DEVISAB</t>
  </si>
  <si>
    <t>DEVISAB</t>
  </si>
  <si>
    <t>2010-10-01</t>
  </si>
  <si>
    <t>2010-12-02</t>
  </si>
  <si>
    <t>TOCAIMA</t>
  </si>
  <si>
    <t>Cesar Enrique Granados Zorro</t>
  </si>
  <si>
    <t>EE 4 Sitios inestables Troncal Nordeste ICEIN</t>
  </si>
  <si>
    <t>2010-10-15</t>
  </si>
  <si>
    <t>2010-12-01</t>
  </si>
  <si>
    <t>MEDELLIN</t>
  </si>
  <si>
    <t>Diana Elizabeth Correa Vivas</t>
  </si>
  <si>
    <t xml:space="preserve">EE K2 050 L=90mts, Vía Landázuri - Vélez </t>
  </si>
  <si>
    <t>CONSORCIO VIAL LANDAZURI</t>
  </si>
  <si>
    <t>2010-10-25</t>
  </si>
  <si>
    <t>LANDAZURI</t>
  </si>
  <si>
    <t>Estudio de Suelos para casa  en Cajicá</t>
  </si>
  <si>
    <t>GIOVANNI RODRIGUEZ</t>
  </si>
  <si>
    <t>2010-11-02</t>
  </si>
  <si>
    <t>2010-12-10</t>
  </si>
  <si>
    <t>CAJICA</t>
  </si>
  <si>
    <t xml:space="preserve">Estudio de Suelos de Bodega - Funza </t>
  </si>
  <si>
    <t>DECORACIONES INCORPORADAS</t>
  </si>
  <si>
    <t>2010-11-03</t>
  </si>
  <si>
    <t>2010-12-22</t>
  </si>
  <si>
    <t>FUNZA</t>
  </si>
  <si>
    <t>Medición de IRI y deflectometría en Bosa</t>
  </si>
  <si>
    <t xml:space="preserve">CONSORCIO INFRAESTRUCTURA CAPITAL 2009 </t>
  </si>
  <si>
    <t>2010-11-12</t>
  </si>
  <si>
    <t>INS Inclinometro  en K27 Bogota-Villeta</t>
  </si>
  <si>
    <t>Consecion Sabana de Occidente</t>
  </si>
  <si>
    <t>2010-11-17</t>
  </si>
  <si>
    <t>Entregado</t>
  </si>
  <si>
    <t>Pruebas de integridad de Pilotes - Cartagena</t>
  </si>
  <si>
    <t>GEOFUNDACIONES</t>
  </si>
  <si>
    <t>2010-11-23</t>
  </si>
  <si>
    <t>CARTAGENA</t>
  </si>
  <si>
    <t>Estudio de Suelos para casa  en Subachoque</t>
  </si>
  <si>
    <t xml:space="preserve">ARQ. ANDRES JARAMILLO </t>
  </si>
  <si>
    <t>2010-11-24</t>
  </si>
  <si>
    <t>SUBACHOQUE</t>
  </si>
  <si>
    <t>PIT ladrillera Santa Fe</t>
  </si>
  <si>
    <t>EQUIPOS Y CIMENTACIONES</t>
  </si>
  <si>
    <t>2010-11-26</t>
  </si>
  <si>
    <t>PIT Comando Soacha COLPATRIA S.A</t>
  </si>
  <si>
    <t>CONSTRUCTORA COLPATRIA S.A</t>
  </si>
  <si>
    <t>2010-11-30</t>
  </si>
  <si>
    <t>SOACHA</t>
  </si>
  <si>
    <t>ERL Viaductos K13 045 y  K13 350  B/manga</t>
  </si>
  <si>
    <t>MHC</t>
  </si>
  <si>
    <t>2010-12-08</t>
  </si>
  <si>
    <t>2010-12-09</t>
  </si>
  <si>
    <t>Por iniciar</t>
  </si>
  <si>
    <t>BUCARAMANGA</t>
  </si>
  <si>
    <t>Medición IRI, Bogotá D.C. COINVER</t>
  </si>
  <si>
    <t>COINVER</t>
  </si>
  <si>
    <t>ES Modelacion de excavacion Hotel Marriott</t>
  </si>
  <si>
    <t>CESCO LTDA</t>
  </si>
  <si>
    <t>2010-12-13</t>
  </si>
  <si>
    <t>2010-12-15</t>
  </si>
  <si>
    <t>CALI</t>
  </si>
  <si>
    <t>Perforación vía Bogotá - Villeta CSO</t>
  </si>
  <si>
    <t>2010-12-14</t>
  </si>
  <si>
    <t>Sin programa</t>
  </si>
  <si>
    <t>DP Cll 6A Transmilenio ICEIN</t>
  </si>
  <si>
    <t>2010-12-17</t>
  </si>
  <si>
    <t>2010-12-20</t>
  </si>
  <si>
    <t>EE Sitio Inestable-Consorcio Carreteras 2010</t>
  </si>
  <si>
    <t>Consorcio Carreteras 2010</t>
  </si>
  <si>
    <t>BUGALAGRANDE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</si>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</sst>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4162</v>
      </c>
      <c r="B2">
        <v>1560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>
        <v>339</v>
      </c>
      <c r="I2">
        <v>0</v>
      </c>
      <c r="J2">
        <v>9380000</v>
      </c>
      <c r="K2">
        <v>15245200</v>
      </c>
      <c r="L2" s="1">
        <f>K2/J2</f>
        <v>1.625287846481876</v>
      </c>
      <c r="M2" t="s">
        <v>19</v>
      </c>
      <c r="N2" t="s">
        <v>20</v>
      </c>
    </row>
    <row r="3" spans="1:14">
      <c r="A3">
        <v>4447</v>
      </c>
      <c r="B3">
        <v>1641</v>
      </c>
      <c r="C3" t="s">
        <v>21</v>
      </c>
      <c r="D3" t="s">
        <v>22</v>
      </c>
      <c r="E3" t="s">
        <v>23</v>
      </c>
      <c r="F3" t="s">
        <v>24</v>
      </c>
      <c r="G3" t="s">
        <v>18</v>
      </c>
      <c r="H3">
        <v>107</v>
      </c>
      <c r="I3">
        <v>11534000</v>
      </c>
      <c r="J3">
        <v>3998000</v>
      </c>
      <c r="K3">
        <v>5720258</v>
      </c>
      <c r="L3" s="1">
        <f>K3/J3</f>
        <v>1.430779889944972</v>
      </c>
      <c r="M3" t="s">
        <v>25</v>
      </c>
      <c r="N3" t="s">
        <v>26</v>
      </c>
    </row>
    <row r="4" spans="1:14">
      <c r="A4">
        <v>4441</v>
      </c>
      <c r="B4">
        <v>1646</v>
      </c>
      <c r="C4" t="s">
        <v>27</v>
      </c>
      <c r="D4" t="s">
        <v>28</v>
      </c>
      <c r="E4" t="s">
        <v>29</v>
      </c>
      <c r="F4" t="s">
        <v>30</v>
      </c>
      <c r="G4" t="s">
        <v>18</v>
      </c>
      <c r="H4">
        <v>99</v>
      </c>
      <c r="I4">
        <v>18430500</v>
      </c>
      <c r="J4">
        <v>9888000</v>
      </c>
      <c r="K4">
        <v>6373590</v>
      </c>
      <c r="L4" s="1">
        <f>K4/J4</f>
        <v>0.6445782766990291</v>
      </c>
      <c r="M4" t="s">
        <v>31</v>
      </c>
      <c r="N4" t="s">
        <v>26</v>
      </c>
    </row>
    <row r="5" spans="1:14">
      <c r="A5">
        <v>4458</v>
      </c>
      <c r="B5">
        <v>1661</v>
      </c>
      <c r="C5" t="s">
        <v>32</v>
      </c>
      <c r="D5" t="s">
        <v>33</v>
      </c>
      <c r="E5" t="s">
        <v>34</v>
      </c>
      <c r="F5" t="s">
        <v>35</v>
      </c>
      <c r="G5" t="s">
        <v>18</v>
      </c>
      <c r="H5">
        <v>62</v>
      </c>
      <c r="I5">
        <v>57554400</v>
      </c>
      <c r="J5">
        <v>7879920</v>
      </c>
      <c r="K5">
        <v>7402334</v>
      </c>
      <c r="L5" s="1">
        <f>K5/J5</f>
        <v>0.9393920242845105</v>
      </c>
      <c r="M5" t="s">
        <v>36</v>
      </c>
      <c r="N5" t="s">
        <v>37</v>
      </c>
    </row>
    <row r="6" spans="1:14">
      <c r="A6">
        <v>4467</v>
      </c>
      <c r="B6">
        <v>1669</v>
      </c>
      <c r="C6" t="s">
        <v>38</v>
      </c>
      <c r="D6" t="s">
        <v>22</v>
      </c>
      <c r="E6" t="s">
        <v>39</v>
      </c>
      <c r="F6" t="s">
        <v>40</v>
      </c>
      <c r="G6" t="s">
        <v>18</v>
      </c>
      <c r="H6">
        <v>47</v>
      </c>
      <c r="I6">
        <v>71460000</v>
      </c>
      <c r="J6">
        <v>53347040</v>
      </c>
      <c r="K6">
        <v>17221779</v>
      </c>
      <c r="L6" s="1">
        <f>K6/J6</f>
        <v>0.3228253901247379</v>
      </c>
      <c r="M6" t="s">
        <v>41</v>
      </c>
      <c r="N6" t="s">
        <v>42</v>
      </c>
    </row>
    <row r="7" spans="1:14">
      <c r="A7">
        <v>4487</v>
      </c>
      <c r="B7">
        <v>1672</v>
      </c>
      <c r="C7" t="s">
        <v>43</v>
      </c>
      <c r="D7" t="s">
        <v>44</v>
      </c>
      <c r="E7" t="s">
        <v>45</v>
      </c>
      <c r="F7" t="s">
        <v>35</v>
      </c>
      <c r="G7" t="s">
        <v>18</v>
      </c>
      <c r="H7">
        <v>38</v>
      </c>
      <c r="I7">
        <v>27758000</v>
      </c>
      <c r="J7">
        <v>20124940</v>
      </c>
      <c r="K7">
        <v>17211625</v>
      </c>
      <c r="L7" s="1">
        <f>K7/J7</f>
        <v>0.8552385746243218</v>
      </c>
      <c r="M7" t="s">
        <v>46</v>
      </c>
      <c r="N7" t="s">
        <v>42</v>
      </c>
    </row>
    <row r="8" spans="1:14">
      <c r="A8">
        <v>4525</v>
      </c>
      <c r="B8">
        <v>1674</v>
      </c>
      <c r="C8" t="s">
        <v>47</v>
      </c>
      <c r="D8" t="s">
        <v>48</v>
      </c>
      <c r="E8" t="s">
        <v>49</v>
      </c>
      <c r="F8" t="s">
        <v>50</v>
      </c>
      <c r="G8" t="s">
        <v>18</v>
      </c>
      <c r="H8">
        <v>38</v>
      </c>
      <c r="I8">
        <v>1662500</v>
      </c>
      <c r="J8">
        <v>569000</v>
      </c>
      <c r="K8">
        <v>521462</v>
      </c>
      <c r="L8" s="1">
        <f>K8/J8</f>
        <v>0.9164534270650264</v>
      </c>
      <c r="M8" t="s">
        <v>51</v>
      </c>
      <c r="N8" t="s">
        <v>26</v>
      </c>
    </row>
    <row r="9" spans="1:14">
      <c r="A9">
        <v>4521</v>
      </c>
      <c r="B9">
        <v>1675</v>
      </c>
      <c r="C9" t="s">
        <v>52</v>
      </c>
      <c r="D9" t="s">
        <v>53</v>
      </c>
      <c r="E9" t="s">
        <v>54</v>
      </c>
      <c r="F9" t="s">
        <v>55</v>
      </c>
      <c r="G9" t="s">
        <v>18</v>
      </c>
      <c r="H9">
        <v>49</v>
      </c>
      <c r="I9">
        <v>8865000</v>
      </c>
      <c r="J9">
        <v>4670000</v>
      </c>
      <c r="K9">
        <v>3147824</v>
      </c>
      <c r="L9" s="1">
        <f>K9/J9</f>
        <v>0.6740522483940042</v>
      </c>
      <c r="M9" t="s">
        <v>56</v>
      </c>
      <c r="N9" t="s">
        <v>26</v>
      </c>
    </row>
    <row r="10" spans="1:14">
      <c r="A10">
        <v>4535</v>
      </c>
      <c r="B10">
        <v>1680</v>
      </c>
      <c r="C10" t="s">
        <v>57</v>
      </c>
      <c r="D10" t="s">
        <v>58</v>
      </c>
      <c r="E10" t="s">
        <v>59</v>
      </c>
      <c r="F10" t="s">
        <v>55</v>
      </c>
      <c r="G10" t="s">
        <v>18</v>
      </c>
      <c r="H10">
        <v>40</v>
      </c>
      <c r="I10">
        <v>1506000</v>
      </c>
      <c r="J10">
        <v>449280</v>
      </c>
      <c r="K10">
        <v>245029</v>
      </c>
      <c r="L10" s="1">
        <f>K10/J10</f>
        <v>0.5453814992877493</v>
      </c>
      <c r="M10" t="s">
        <v>19</v>
      </c>
      <c r="N10" t="s">
        <v>37</v>
      </c>
    </row>
    <row r="11" spans="1:14">
      <c r="A11">
        <v>4530</v>
      </c>
      <c r="B11">
        <v>1681</v>
      </c>
      <c r="C11" t="s">
        <v>60</v>
      </c>
      <c r="D11" t="s">
        <v>61</v>
      </c>
      <c r="E11" t="s">
        <v>62</v>
      </c>
      <c r="F11" t="s">
        <v>55</v>
      </c>
      <c r="G11" t="s">
        <v>63</v>
      </c>
      <c r="H11">
        <v>35</v>
      </c>
      <c r="I11">
        <v>2328100</v>
      </c>
      <c r="J11">
        <v>1000000</v>
      </c>
      <c r="K11">
        <v>1687248</v>
      </c>
      <c r="L11" s="1">
        <f>K11/J11</f>
        <v>1.687248</v>
      </c>
      <c r="M11" t="s">
        <v>19</v>
      </c>
      <c r="N11" t="s">
        <v>26</v>
      </c>
    </row>
    <row r="12" spans="1:14">
      <c r="A12">
        <v>4546</v>
      </c>
      <c r="B12">
        <v>1685</v>
      </c>
      <c r="C12" t="s">
        <v>64</v>
      </c>
      <c r="D12" t="s">
        <v>65</v>
      </c>
      <c r="E12" t="s">
        <v>66</v>
      </c>
      <c r="F12" t="s">
        <v>55</v>
      </c>
      <c r="G12" t="s">
        <v>18</v>
      </c>
      <c r="H12">
        <v>29</v>
      </c>
      <c r="I12">
        <v>22600000</v>
      </c>
      <c r="J12">
        <v>14320000</v>
      </c>
      <c r="K12">
        <v>1377753</v>
      </c>
      <c r="L12" s="1">
        <f>K12/J12</f>
        <v>0.09621180167597765</v>
      </c>
      <c r="M12" t="s">
        <v>67</v>
      </c>
      <c r="N12" t="s">
        <v>26</v>
      </c>
    </row>
    <row r="13" spans="1:14">
      <c r="A13">
        <v>4550</v>
      </c>
      <c r="B13">
        <v>1687</v>
      </c>
      <c r="C13" t="s">
        <v>68</v>
      </c>
      <c r="D13" t="s">
        <v>69</v>
      </c>
      <c r="E13" t="s">
        <v>70</v>
      </c>
      <c r="F13" t="s">
        <v>55</v>
      </c>
      <c r="G13" t="s">
        <v>18</v>
      </c>
      <c r="H13">
        <v>28</v>
      </c>
      <c r="I13">
        <v>1616000</v>
      </c>
      <c r="J13">
        <v>820000</v>
      </c>
      <c r="K13">
        <v>424880</v>
      </c>
      <c r="L13" s="1">
        <f>K13/J13</f>
        <v>0.5181463414634147</v>
      </c>
      <c r="M13" t="s">
        <v>71</v>
      </c>
      <c r="N13" t="s">
        <v>26</v>
      </c>
    </row>
    <row r="14" spans="1:14">
      <c r="A14">
        <v>4556</v>
      </c>
      <c r="B14">
        <v>1689</v>
      </c>
      <c r="C14" t="s">
        <v>72</v>
      </c>
      <c r="D14" t="s">
        <v>73</v>
      </c>
      <c r="E14" t="s">
        <v>74</v>
      </c>
      <c r="F14" t="s">
        <v>55</v>
      </c>
      <c r="G14" t="s">
        <v>18</v>
      </c>
      <c r="H14">
        <v>26</v>
      </c>
      <c r="I14">
        <v>350000</v>
      </c>
      <c r="J14">
        <v>182000</v>
      </c>
      <c r="K14">
        <v>175188</v>
      </c>
      <c r="L14" s="1">
        <f>K14/J14</f>
        <v>0.9625714285714285</v>
      </c>
      <c r="M14" t="s">
        <v>19</v>
      </c>
      <c r="N14" t="s">
        <v>26</v>
      </c>
    </row>
    <row r="15" spans="1:14">
      <c r="A15">
        <v>4560</v>
      </c>
      <c r="B15">
        <v>1690</v>
      </c>
      <c r="C15" t="s">
        <v>75</v>
      </c>
      <c r="D15" t="s">
        <v>76</v>
      </c>
      <c r="E15" t="s">
        <v>77</v>
      </c>
      <c r="F15" t="s">
        <v>55</v>
      </c>
      <c r="G15" t="s">
        <v>18</v>
      </c>
      <c r="H15">
        <v>22</v>
      </c>
      <c r="I15">
        <v>900000</v>
      </c>
      <c r="J15">
        <v>455000</v>
      </c>
      <c r="K15">
        <v>257180</v>
      </c>
      <c r="L15" s="1">
        <f>K15/J15</f>
        <v>0.5652307692307692</v>
      </c>
      <c r="M15" t="s">
        <v>78</v>
      </c>
      <c r="N15" t="s">
        <v>26</v>
      </c>
    </row>
    <row r="16" spans="1:14">
      <c r="A16">
        <v>4552</v>
      </c>
      <c r="B16">
        <v>1691</v>
      </c>
      <c r="C16" t="s">
        <v>79</v>
      </c>
      <c r="D16" t="s">
        <v>80</v>
      </c>
      <c r="E16" t="s">
        <v>81</v>
      </c>
      <c r="F16" t="s">
        <v>82</v>
      </c>
      <c r="G16" t="s">
        <v>83</v>
      </c>
      <c r="H16">
        <v>1</v>
      </c>
      <c r="I16">
        <v>11600000</v>
      </c>
      <c r="J16">
        <v>5021440</v>
      </c>
      <c r="K16">
        <v>5568120</v>
      </c>
      <c r="L16" s="1">
        <f>K16/J16</f>
        <v>1.108869169003314</v>
      </c>
      <c r="M16" t="s">
        <v>84</v>
      </c>
      <c r="N16" t="s">
        <v>20</v>
      </c>
    </row>
    <row r="17" spans="1:14">
      <c r="A17">
        <v>4565</v>
      </c>
      <c r="B17">
        <v>1692</v>
      </c>
      <c r="C17" t="s">
        <v>85</v>
      </c>
      <c r="D17" t="s">
        <v>86</v>
      </c>
      <c r="E17" t="s">
        <v>81</v>
      </c>
      <c r="F17" t="s">
        <v>50</v>
      </c>
      <c r="G17" t="s">
        <v>18</v>
      </c>
      <c r="H17">
        <v>2</v>
      </c>
      <c r="I17">
        <v>720000</v>
      </c>
      <c r="J17">
        <v>295280</v>
      </c>
      <c r="K17">
        <v>237640</v>
      </c>
      <c r="L17" s="1">
        <f>K17/J17</f>
        <v>0.8047954483879708</v>
      </c>
      <c r="M17" t="s">
        <v>19</v>
      </c>
      <c r="N17" t="s">
        <v>37</v>
      </c>
    </row>
    <row r="18" spans="1:14">
      <c r="A18">
        <v>4494</v>
      </c>
      <c r="B18">
        <v>1693</v>
      </c>
      <c r="C18" t="s">
        <v>87</v>
      </c>
      <c r="D18" t="s">
        <v>88</v>
      </c>
      <c r="E18" t="s">
        <v>89</v>
      </c>
      <c r="F18" t="s">
        <v>90</v>
      </c>
      <c r="G18" t="s">
        <v>83</v>
      </c>
      <c r="H18">
        <v>2</v>
      </c>
      <c r="I18">
        <v>3936000</v>
      </c>
      <c r="J18">
        <v>1312000</v>
      </c>
      <c r="K18">
        <v>707400</v>
      </c>
      <c r="L18" s="1">
        <f>K18/J18</f>
        <v>0.5391768292682927</v>
      </c>
      <c r="M18" t="s">
        <v>91</v>
      </c>
      <c r="N18" t="s">
        <v>26</v>
      </c>
    </row>
    <row r="19" spans="1:14">
      <c r="A19">
        <v>4518</v>
      </c>
      <c r="B19">
        <v>1694</v>
      </c>
      <c r="C19" t="s">
        <v>92</v>
      </c>
      <c r="D19" t="s">
        <v>61</v>
      </c>
      <c r="E19" t="s">
        <v>93</v>
      </c>
      <c r="F19" t="s">
        <v>93</v>
      </c>
      <c r="G19" t="s">
        <v>94</v>
      </c>
      <c r="H19">
        <v>0</v>
      </c>
      <c r="I19">
        <v>8780000</v>
      </c>
      <c r="J19">
        <v>0</v>
      </c>
      <c r="K19">
        <v>0</v>
      </c>
      <c r="L19" s="1" t="str">
        <f>K19/J19</f>
        <v>0</v>
      </c>
      <c r="M19" t="s">
        <v>19</v>
      </c>
      <c r="N19" t="s">
        <v>42</v>
      </c>
    </row>
    <row r="20" spans="1:14">
      <c r="A20">
        <v>4541</v>
      </c>
      <c r="B20">
        <v>1695</v>
      </c>
      <c r="C20" t="s">
        <v>95</v>
      </c>
      <c r="D20" t="s">
        <v>22</v>
      </c>
      <c r="E20" t="s">
        <v>96</v>
      </c>
      <c r="F20" t="s">
        <v>97</v>
      </c>
      <c r="G20" t="s">
        <v>83</v>
      </c>
      <c r="H20">
        <v>3</v>
      </c>
      <c r="I20">
        <v>39148660</v>
      </c>
      <c r="J20">
        <v>13765860</v>
      </c>
      <c r="K20">
        <v>0</v>
      </c>
      <c r="L20" s="1">
        <f>K20/J20</f>
        <v>0</v>
      </c>
      <c r="M20" t="s">
        <v>19</v>
      </c>
      <c r="N20" t="s">
        <v>20</v>
      </c>
    </row>
    <row r="21" spans="1:14">
      <c r="A21">
        <v>4582</v>
      </c>
      <c r="B21">
        <v>1696</v>
      </c>
      <c r="C21" t="s">
        <v>98</v>
      </c>
      <c r="D21" t="s">
        <v>99</v>
      </c>
      <c r="E21" t="s">
        <v>24</v>
      </c>
      <c r="F21" t="s">
        <v>24</v>
      </c>
      <c r="G21" t="s">
        <v>94</v>
      </c>
      <c r="H21">
        <v>0</v>
      </c>
      <c r="I21">
        <v>30272430</v>
      </c>
      <c r="J21">
        <v>0</v>
      </c>
      <c r="K21">
        <v>0</v>
      </c>
      <c r="L21" s="1" t="str">
        <f>K21/J21</f>
        <v>0</v>
      </c>
      <c r="M21" t="s">
        <v>100</v>
      </c>
      <c r="N21" t="s">
        <v>42</v>
      </c>
    </row>
    <row r="22" spans="1:14">
      <c r="G22">
        <f>COUNTA(J2:J21)</f>
        <v>20</v>
      </c>
      <c r="J22">
        <f>SUM(J2:J21)</f>
        <v>0</v>
      </c>
    </row>
    <row r="24" spans="1:14">
      <c r="D24" t="s">
        <v>6</v>
      </c>
      <c r="E24" t="s">
        <v>101</v>
      </c>
      <c r="F24" t="s">
        <v>102</v>
      </c>
      <c r="G24" t="s">
        <v>103</v>
      </c>
      <c r="H24" t="s">
        <v>104</v>
      </c>
    </row>
    <row r="25" spans="1:14">
      <c r="D25" t="s">
        <v>18</v>
      </c>
      <c r="E25">
        <f>COUNTA(J2,J3,J4,J5,J6,J7,J8,J9,J10,J12,J13,J14,J15,J17)</f>
        <v>14</v>
      </c>
      <c r="F25" s="1">
        <f>E25/G22</f>
        <v>0.7</v>
      </c>
      <c r="G25">
        <f>SUM(J2,J3,J4,J5,J6,J7,J8,J9,J10,J12,J13,J14,J15,J17)</f>
        <v>0</v>
      </c>
      <c r="H25" s="1" t="str">
        <f>G25/J22</f>
        <v>0</v>
      </c>
    </row>
    <row r="26" spans="1:14">
      <c r="D26" t="s">
        <v>63</v>
      </c>
      <c r="E26">
        <f>COUNTA(J11)</f>
        <v>1</v>
      </c>
      <c r="F26" s="1">
        <f>E26/G22</f>
        <v>0.05</v>
      </c>
      <c r="G26">
        <f>SUM(J11)</f>
        <v>0</v>
      </c>
      <c r="H26" s="1" t="str">
        <f>G26/J22</f>
        <v>0</v>
      </c>
    </row>
    <row r="27" spans="1:14">
      <c r="D27" t="s">
        <v>83</v>
      </c>
      <c r="E27">
        <f>COUNTA(J16,J18,J20)</f>
        <v>3</v>
      </c>
      <c r="F27" s="1">
        <f>E27/G22</f>
        <v>0.15</v>
      </c>
      <c r="G27">
        <f>SUM(J16,J18,J20)</f>
        <v>0</v>
      </c>
      <c r="H27" s="1" t="str">
        <f>G27/J22</f>
        <v>0</v>
      </c>
    </row>
    <row r="28" spans="1:14">
      <c r="D28" t="s">
        <v>94</v>
      </c>
      <c r="E28">
        <f>COUNTA(J19,J21)</f>
        <v>2</v>
      </c>
      <c r="F28" s="1">
        <f>E28/G22</f>
        <v>0.1</v>
      </c>
      <c r="G28">
        <f>SUM(J19,J21)</f>
        <v>0</v>
      </c>
      <c r="H28" s="1" t="str">
        <f>G28/J22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2011-01-14T14:55:58-05:00</dcterms:created>
  <dcterms:modified xsi:type="dcterms:W3CDTF">2011-01-14T14:55:58-05:00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