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<sst xmlns="http://schemas.openxmlformats.org/spreadsheetml/2006/main" uniqueCount="274">
  <si>
    <t>PES</t>
  </si>
  <si>
    <t>GYC</t>
  </si>
  <si>
    <t>Proyecto</t>
  </si>
  <si>
    <t>Cliente</t>
  </si>
  <si>
    <t>Entrada</t>
  </si>
  <si>
    <t>Salida</t>
  </si>
  <si>
    <t>Estado</t>
  </si>
  <si>
    <t>Duración</t>
  </si>
  <si>
    <t>Propuesta</t>
  </si>
  <si>
    <t>Proyectado</t>
  </si>
  <si>
    <t>Ejecutado</t>
  </si>
  <si>
    <t>Proyectado vs Ejecutado</t>
  </si>
  <si>
    <t>Ciudad</t>
  </si>
  <si>
    <t>Encargado</t>
  </si>
  <si>
    <t>Evaluacion Deflectometrica</t>
  </si>
  <si>
    <t>DEVISAB</t>
  </si>
  <si>
    <t>2009-01-01</t>
  </si>
  <si>
    <t>Anulado</t>
  </si>
  <si>
    <t>FUNZA</t>
  </si>
  <si>
    <t>DP Diseño carriles adicionales de transmilenio</t>
  </si>
  <si>
    <t>CONSORCIO ICEPAV</t>
  </si>
  <si>
    <t>2011-01-04</t>
  </si>
  <si>
    <t>Entregado</t>
  </si>
  <si>
    <t>BOGOTA</t>
  </si>
  <si>
    <t>Carlos Vargas</t>
  </si>
  <si>
    <t>Acompa&amp;#241;amiento via Buga - Buenaventura</t>
  </si>
  <si>
    <t>CONSORCIO DOBLE CALZADA BUENAVENTURA</t>
  </si>
  <si>
    <t>Cerrado</t>
  </si>
  <si>
    <t>BUGALAGRANDE</t>
  </si>
  <si>
    <t>IN PIT Felipe Gomez Gran Hotel Calle 72</t>
  </si>
  <si>
    <t>FELIPE GOMEZ C. Y CIA. ARQUITECTOS LTDA</t>
  </si>
  <si>
    <t>ES FORJAR Edificio 17 pisos TORRE SAN RAFAEL</t>
  </si>
  <si>
    <t>FORJAR INVERSIONES S.A.</t>
  </si>
  <si>
    <t>Edgar Rodriguez Rincon</t>
  </si>
  <si>
    <t>EP CONSECI&amp;#211;N SABANA DEFLECTOMETRIA</t>
  </si>
  <si>
    <t>Concesion Sabana de Occidente</t>
  </si>
  <si>
    <t>VILLETA</t>
  </si>
  <si>
    <t>Estudio de Estabilidad, Pr 62+400</t>
  </si>
  <si>
    <t>Coviandes</t>
  </si>
  <si>
    <t>2009-02-01</t>
  </si>
  <si>
    <t>ES SALUDCOOP diez casas - Bogota</t>
  </si>
  <si>
    <t>SALUDCOOP</t>
  </si>
  <si>
    <t>ES AVANZADA S.A Escaleras Javeriana</t>
  </si>
  <si>
    <t>INGENIERIA OPTIMA</t>
  </si>
  <si>
    <t>IN Campa&amp;#241;as de Lectura VIA EL CORTIJO - LA PUNTA</t>
  </si>
  <si>
    <t>EP ICEIN Ciudad Bolivar</t>
  </si>
  <si>
    <t>Icein Ltda</t>
  </si>
  <si>
    <t>ERL FORJAR Proyecto San Rafael</t>
  </si>
  <si>
    <t>SAN RAFAEL</t>
  </si>
  <si>
    <t>Diagnostico de la Calle 27 Sur- Ciudad</t>
  </si>
  <si>
    <t>MHC</t>
  </si>
  <si>
    <t>Por iniciar</t>
  </si>
  <si>
    <t>DP DG Malla Vial Grupo 5 Bogota</t>
  </si>
  <si>
    <t>UNION TEMPORAL MANTENIMIENTO VIAL CONCAY AGUILAR</t>
  </si>
  <si>
    <t>En proceso</t>
  </si>
  <si>
    <t>Diego Giovanni Barragán Cruz</t>
  </si>
  <si>
    <t>EG Y EP DEVISAB ALO - BALSILLAS- MOSQUERA</t>
  </si>
  <si>
    <t>ESTUDIOS TECNICOS S.A</t>
  </si>
  <si>
    <t>MOSQUERA</t>
  </si>
  <si>
    <t>EE Muros Complementarios</t>
  </si>
  <si>
    <t>PE CONSORCIO NQS Extraccion de Nucleos Losas</t>
  </si>
  <si>
    <t>Consorcio NQS SUR TRAMO 1</t>
  </si>
  <si>
    <t>Laura Maria Niño Cardozo</t>
  </si>
  <si>
    <t>IN y EG ARIAS SERNA SARAVIS Estbilidad Muro tierra armada</t>
  </si>
  <si>
    <t>ARIAS SERNA SARABIA</t>
  </si>
  <si>
    <t>EP MHC Deflectometria Suba</t>
  </si>
  <si>
    <t>EP MHC Pavimentos y Muro - Suba</t>
  </si>
  <si>
    <t>EP CONSORCIO NQS SUR TRAMO I Evaluacion PCI</t>
  </si>
  <si>
    <t>EP MHC Inyeccion de Losas, Americas</t>
  </si>
  <si>
    <t>EP CANO JIM&amp;#201;NEZ Indice de Estado 250km</t>
  </si>
  <si>
    <t>Cano Jimenez S.A.</t>
  </si>
  <si>
    <t>SANTA MARTA</t>
  </si>
  <si>
    <t>EP DEVINAR rehabilitacion Paso Nacional - Pasto</t>
  </si>
  <si>
    <t>DEVINAR</t>
  </si>
  <si>
    <t>2009-03-01</t>
  </si>
  <si>
    <t>PASTO</t>
  </si>
  <si>
    <t>PE CONCAY Cantera Chorrillos Pasto</t>
  </si>
  <si>
    <t>Concay S.A</t>
  </si>
  <si>
    <t>EP MHC IRI Carrera 9</t>
  </si>
  <si>
    <t>EE Barrio el Claret - Panamericana</t>
  </si>
  <si>
    <t>PEDELTA</t>
  </si>
  <si>
    <t>PER Bodega Puente Aranda, Bogota</t>
  </si>
  <si>
    <t>GUSTAVO LARA</t>
  </si>
  <si>
    <t>DP Boca Calle, L= 15m NQS</t>
  </si>
  <si>
    <t>PE DEVINAR Portales Tunel Daza Pasto</t>
  </si>
  <si>
    <t>2009-04-01</t>
  </si>
  <si>
    <t>PE ANDR&amp;#201;S OTERO Calle 95 - Carrera 9</t>
  </si>
  <si>
    <t>ANDRES OTERO</t>
  </si>
  <si>
    <t>EG CONCAY Puente Pto Araujo</t>
  </si>
  <si>
    <t>SAN ANTONIO</t>
  </si>
  <si>
    <t>EE DEVISAB 4 Sitios Inestables</t>
  </si>
  <si>
    <t>CONCESIONARIA DEVISAB</t>
  </si>
  <si>
    <t>CHIA</t>
  </si>
  <si>
    <t xml:space="preserve">ES RAFAEL ANGUEIRA Seis Casas </t>
  </si>
  <si>
    <t>RAFAEL ANGUEIRA</t>
  </si>
  <si>
    <t>SOPO</t>
  </si>
  <si>
    <t>VT FUNDACI&amp;#211;N COMPARTIR Las Margaritas</t>
  </si>
  <si>
    <t>FUNDACION COMPARTIR</t>
  </si>
  <si>
    <t>ES CONCESI&amp;#211;N SABANA DE OCCIDENTE Viaducto el Cune</t>
  </si>
  <si>
    <t>ES INVERSIONES SOLSEG Casa - Arbelaez</t>
  </si>
  <si>
    <t>Inversiones Solseg</t>
  </si>
  <si>
    <t>2009-05-01</t>
  </si>
  <si>
    <t>ARBELAEZ</t>
  </si>
  <si>
    <t>INS CONSTRUCTORA SAN DIEGO PIT 50 pilotes</t>
  </si>
  <si>
    <t>CONSTRU. SAN DIEGO MILENIO</t>
  </si>
  <si>
    <t>AG DEVINAR Rumichaca - Pasto</t>
  </si>
  <si>
    <t>ES Puentes e Intersecciones - Tramo I BALSILLAS</t>
  </si>
  <si>
    <t>ES DP DEVISAB Tramo II - Balsillas - Mosquera</t>
  </si>
  <si>
    <t>ES Estructuras Tramo II - Balsillas - Mosquera</t>
  </si>
  <si>
    <t>ES DP DEVISAB Tramo VI - Chia - Autonorte</t>
  </si>
  <si>
    <t>No se cobra</t>
  </si>
  <si>
    <t>ES Estructuras DEVISAB Tramo VI - Chia - Autonorte</t>
  </si>
  <si>
    <t>EP  PEDELTA  El Claret</t>
  </si>
  <si>
    <t>ES PEDELTA Dos Pontones Comuneros  Av. Boyaca</t>
  </si>
  <si>
    <t>ES PABLO VALLEJO Casa Candelaria</t>
  </si>
  <si>
    <t>Pablo Vallejo</t>
  </si>
  <si>
    <t>EP BAVARIA S.A. Acceso Porteria 5 - Bocacalles</t>
  </si>
  <si>
    <t>BAVARIA S.A</t>
  </si>
  <si>
    <t>PE CONFASE Perforaciones Calle 26</t>
  </si>
  <si>
    <t>CONFASE S.A.</t>
  </si>
  <si>
    <t>EE CONCESI&amp;#211;N SABANA DE OCCIDENTE  - K63+500</t>
  </si>
  <si>
    <t>Evaluacion DP Boyaca Calle 53 - 64</t>
  </si>
  <si>
    <t>ES DP GAZEL Estacion de Servicio, TERPEL Roma</t>
  </si>
  <si>
    <t>Gazel S.A.</t>
  </si>
  <si>
    <t>ES BAVARIA S.A. y Dise&amp;#241;os Completos Casetas</t>
  </si>
  <si>
    <t>EE Sitios Inestables - La Gran Via</t>
  </si>
  <si>
    <t>2009-06-01</t>
  </si>
  <si>
    <t>VT COOPSALUD - Villa Valeria, Meta</t>
  </si>
  <si>
    <t>VILLAVICENCIO</t>
  </si>
  <si>
    <t>Visita Tecnica CONCRESCOL- Mesa de Yeguas</t>
  </si>
  <si>
    <t>Concrescol Ltda</t>
  </si>
  <si>
    <t>ED Deflectmetria - Devisab</t>
  </si>
  <si>
    <t>Acompañamiento Durante Construcción</t>
  </si>
  <si>
    <t>2011-01-13</t>
  </si>
  <si>
    <t>Nancy Bibiana Sepulveda Ospina</t>
  </si>
  <si>
    <t>AG C. SAN DIEGO MILENIO Cra 10</t>
  </si>
  <si>
    <t>CONST. SAN DIEGO MILENIO S.A.</t>
  </si>
  <si>
    <t>2011-01-14</t>
  </si>
  <si>
    <t>IN BOL INGENIEROS Y ARQUITECTOS Villa de Los Alpes</t>
  </si>
  <si>
    <t>BOL INGENIEROS Y ARQUITECTOS</t>
  </si>
  <si>
    <t>Inyeccion de Losas GAYCO, Americas</t>
  </si>
  <si>
    <t>Gayco S.A:</t>
  </si>
  <si>
    <t xml:space="preserve">IN CORFERIAS Proyecto REN </t>
  </si>
  <si>
    <t>CORFERIAS S.A.</t>
  </si>
  <si>
    <t>ES CURE MDDG Calle 93 - Carrera 9</t>
  </si>
  <si>
    <t>CURE MDDG ARQUITECTOS</t>
  </si>
  <si>
    <t>ERM FORJAR  - Edificio Aktuell</t>
  </si>
  <si>
    <t>2009-07-01</t>
  </si>
  <si>
    <t>ES DP AVANZADA Estacion de Servicio - Calle 170</t>
  </si>
  <si>
    <t>AVANZADA S.A - DESARROLLO INTEGRAL DE PROYECTOS</t>
  </si>
  <si>
    <t>PER Perforaciones Adicionales 90ml, Calle 26</t>
  </si>
  <si>
    <t>ES DEVISAB Reubicacion de Puente Alo - Tramo I</t>
  </si>
  <si>
    <t>ES PEDELTA Tres puentes Panamericana</t>
  </si>
  <si>
    <t>IN TRANSVIAL DEPRIMIDO CALLE 26</t>
  </si>
  <si>
    <t>TRANSVIAL S.A.</t>
  </si>
  <si>
    <t>DP Estudios y Dise&amp;#241;os Grupo 1</t>
  </si>
  <si>
    <t>PROMESA DE SOCIEDAD FUTURA COLOMBO HISPANICA LTDA.</t>
  </si>
  <si>
    <t>2009-09-01</t>
  </si>
  <si>
    <t>EP MHC Doble Calzada Bucaramanga - Cucuta</t>
  </si>
  <si>
    <t>2011-02-02</t>
  </si>
  <si>
    <t>BUCARAMANGA</t>
  </si>
  <si>
    <t>Cesar Enrique Granados Zorro</t>
  </si>
  <si>
    <t>DP Calculo de TPD, NQS</t>
  </si>
  <si>
    <t>PCI CONSORCIO TRONCAL NQS - Tramo I</t>
  </si>
  <si>
    <t>ED Deflectoemtria, C. SAN DIEGO MILENIO Portal 10</t>
  </si>
  <si>
    <t>IN GRADEX Pruebas de Lugeon, Mina Angostura</t>
  </si>
  <si>
    <t>GRADEX INGENIERIA S.A.</t>
  </si>
  <si>
    <t>ES ALBERTO S&amp;#192;NCHEZ Iglesia Madrid</t>
  </si>
  <si>
    <t>Alberto S&amp;#225;nchez</t>
  </si>
  <si>
    <t>MADRID</t>
  </si>
  <si>
    <t>ED Deflectometro + Analisis</t>
  </si>
  <si>
    <t>CONSORCIO MALLA VIAL 2007</t>
  </si>
  <si>
    <t>PIT Cinco Pilotes, Bogota D.C.</t>
  </si>
  <si>
    <t>FUNDACIONES Y PILOTAJES</t>
  </si>
  <si>
    <t>ES DP Troncal Nordeste</t>
  </si>
  <si>
    <t>2009-08-01</t>
  </si>
  <si>
    <t>2011-02-28</t>
  </si>
  <si>
    <t>CAUCASIA</t>
  </si>
  <si>
    <t>ES Puenta Rampa Minusvalidos, Javeriana</t>
  </si>
  <si>
    <t>ES y ERM C. GALLERY Edificio 7 pisos</t>
  </si>
  <si>
    <t>CONSTRUCTORA GALLERY</t>
  </si>
  <si>
    <t>Instalacion de Instrumentacion - CUNE</t>
  </si>
  <si>
    <t xml:space="preserve">VT PISA, Sitio Inestable Km 5+600 </t>
  </si>
  <si>
    <t>PROYECTOS DE INFRAESTRUCTURA S.A.</t>
  </si>
  <si>
    <t>PE ICEPAV - Autonorte</t>
  </si>
  <si>
    <t>Acompa&amp;#241;amiento C. SAN DIEGO MILENIO, Permanente 1 Semana</t>
  </si>
  <si>
    <t>INS San Pacho -San Jorge</t>
  </si>
  <si>
    <t>2010-09-30</t>
  </si>
  <si>
    <t>ERM Remosion en Masa Fase I</t>
  </si>
  <si>
    <t>DENTSPLY FINANCE CO.</t>
  </si>
  <si>
    <t xml:space="preserve">Estudios y Diseños Via Villeta - Puerto Bogota </t>
  </si>
  <si>
    <t>ED Deflectometria, Planeta Rica - Sincelejo</t>
  </si>
  <si>
    <t>Itineris Gesti&amp;#243;n de Infraestructura</t>
  </si>
  <si>
    <t>PLANETA RICA</t>
  </si>
  <si>
    <t>AG GCC -PROYECTOS PERÚ</t>
  </si>
  <si>
    <t>GERENCIA DE CONTRATOS Y CONCESIONESES</t>
  </si>
  <si>
    <t>EG y EP SPIRAL - Variante Villeta</t>
  </si>
  <si>
    <t>ICESGA</t>
  </si>
  <si>
    <t>2010-07-19</t>
  </si>
  <si>
    <t>EG y EP SPYRAL - Doble Calzada Villeta-Faca</t>
  </si>
  <si>
    <t>EE GV INGENIEROS Estabilidad k9, Via Tunja - Barbosa</t>
  </si>
  <si>
    <t>GV GARCIA VILLA INGENIEROS</t>
  </si>
  <si>
    <t>TUNJA</t>
  </si>
  <si>
    <t xml:space="preserve">IN GEOFUNDACIONES S.A. PIT Capital </t>
  </si>
  <si>
    <t>GEOFUNDACIONES</t>
  </si>
  <si>
    <t>Revisi&amp;#243;n de Dise&amp;#241;os Tramo Puerta de Hierro</t>
  </si>
  <si>
    <t>COROZAL</t>
  </si>
  <si>
    <t>Acompañamiento Tecnico - Proyectos</t>
  </si>
  <si>
    <t>Propuesta Visita T&amp;#233;cnica Troncal Tequendama</t>
  </si>
  <si>
    <t>Prop t&amp;#233;cnica y econ&amp;#243;mica para Diagnostico</t>
  </si>
  <si>
    <t>DOBLE A INGENIEROS S.A</t>
  </si>
  <si>
    <t>DP Concepto Causas de Deterioro k19</t>
  </si>
  <si>
    <t>MORELIA</t>
  </si>
  <si>
    <t>Dise&amp;#241;o de Pavimentos, 2650m2 en adoquin</t>
  </si>
  <si>
    <t>Barbara Marquez</t>
  </si>
  <si>
    <t>2009-10-01</t>
  </si>
  <si>
    <t>Dise&amp;#241;o Estructural Muro 13 portal 10</t>
  </si>
  <si>
    <t>EQUIPOS Y CIMENTACIONES</t>
  </si>
  <si>
    <t>Propuesta Deflectomaetría y Prueba integ</t>
  </si>
  <si>
    <t>EL ROSAL</t>
  </si>
  <si>
    <t>2009-11-01</t>
  </si>
  <si>
    <t>Ensayo de Deflectometria de Impacto Calle 26</t>
  </si>
  <si>
    <t>CONSORCIO INTERCOL</t>
  </si>
  <si>
    <t>DP Redise&amp;#241;o Pavimentos Portal 10</t>
  </si>
  <si>
    <t xml:space="preserve">Evaluaci&amp;#243;n de IRI Segmnetos Viales </t>
  </si>
  <si>
    <t>ES ERM Cuatro Torres 8 pisos, Lagartos</t>
  </si>
  <si>
    <t>Andres Gerardo Eraso Baena</t>
  </si>
  <si>
    <t xml:space="preserve">ES Viaducto el Vino </t>
  </si>
  <si>
    <t>2010-10-14</t>
  </si>
  <si>
    <t>Carlos Andres Moreno Ruíz</t>
  </si>
  <si>
    <t>EE Sitio Inestable K12, Honda Villeta</t>
  </si>
  <si>
    <t>Gustavo Anaya</t>
  </si>
  <si>
    <t xml:space="preserve">EE PR 23 250 Via Bogota Villavicencio </t>
  </si>
  <si>
    <t>2010-07-22</t>
  </si>
  <si>
    <t>Diana Elizabeth Correa Vivas</t>
  </si>
  <si>
    <t>INS Instalacion Inclinometro K43</t>
  </si>
  <si>
    <t>Interpretaci&amp;#243;n instrum CUNE- SAN JORGE, SAN PACHO</t>
  </si>
  <si>
    <t>EE Sitios Inestables- K53+200 - K69+800</t>
  </si>
  <si>
    <t>EE Estudios 12 sitios Inestables</t>
  </si>
  <si>
    <t>2011-03-01</t>
  </si>
  <si>
    <t>DP EE Fase III Manizales - Honda</t>
  </si>
  <si>
    <t>PROCOPAL S.A.</t>
  </si>
  <si>
    <t>2010-06-24</t>
  </si>
  <si>
    <t>MANIZALES</t>
  </si>
  <si>
    <t>Belsy Cristina Ramirez Naranjo</t>
  </si>
  <si>
    <t>ES Glorieta y 2 puentes L=20mts</t>
  </si>
  <si>
    <t>ES Estacion de Servicio, k7 mondo&amp;#241;edo</t>
  </si>
  <si>
    <t>JORGE BARRIOS</t>
  </si>
  <si>
    <t>INS Lectura Control Topografico</t>
  </si>
  <si>
    <t>INS Edificio Aktuell</t>
  </si>
  <si>
    <t>Constructora Aktuell</t>
  </si>
  <si>
    <t>ES 9 Bloques / 6 pisos Area 6.400m2</t>
  </si>
  <si>
    <t>EL REFUGIO DE LAS AMERICAS</t>
  </si>
  <si>
    <t>ES DP Variantes Tequendama K42.6</t>
  </si>
  <si>
    <t>CONCESION TEQUENDAMA</t>
  </si>
  <si>
    <t>SAN ANTONIO DE TEQUENDAMA</t>
  </si>
  <si>
    <t>ES Edificio 7 pisos+ Semisotano + Altillo</t>
  </si>
  <si>
    <t>PER con recobro, La Macarena</t>
  </si>
  <si>
    <t>EE Dise&amp;#241;o Terraplen Peaje Balsillas</t>
  </si>
  <si>
    <t>EE Terraple Peaje Mondo&amp;#241;edo</t>
  </si>
  <si>
    <t>EE Angustias</t>
  </si>
  <si>
    <t>Revision Informacion No.IDU-LP-DTC-017-2009</t>
  </si>
  <si>
    <t>2009-12-01</t>
  </si>
  <si>
    <t>ES Fundaciones 27 Puentes Nuevos</t>
  </si>
  <si>
    <t>2010-11-03</t>
  </si>
  <si>
    <t>Acompa&amp;#241;amiento Preconstruccion Falso Tunel- Cune</t>
  </si>
  <si>
    <t>INS Lecturas - Mura Tierra Armada</t>
  </si>
  <si>
    <t xml:space="preserve">Revision de Informacion No. IDU-LP-SGI-026-2009 </t>
  </si>
  <si>
    <t>ED Deflectometria pre construccion</t>
  </si>
  <si>
    <t>FACATATIVA</t>
  </si>
  <si>
    <t># Proyectos</t>
  </si>
  <si>
    <t>%</t>
  </si>
  <si>
    <t>Valor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</si>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</sst>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u val="none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147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>
        <v>3802</v>
      </c>
      <c r="B2">
        <v>1426</v>
      </c>
      <c r="C2" t="s">
        <v>14</v>
      </c>
      <c r="D2" t="s">
        <v>15</v>
      </c>
      <c r="E2" t="s">
        <v>16</v>
      </c>
      <c r="F2" t="s">
        <v>16</v>
      </c>
      <c r="G2" t="s">
        <v>17</v>
      </c>
      <c r="H2">
        <v>0</v>
      </c>
      <c r="I2">
        <v>1660000</v>
      </c>
      <c r="J2">
        <v>246000</v>
      </c>
      <c r="K2">
        <v>0</v>
      </c>
      <c r="L2" s="1">
        <f>K2/J2</f>
        <v>0</v>
      </c>
      <c r="M2" t="s">
        <v>18</v>
      </c>
    </row>
    <row r="3" spans="1:14">
      <c r="A3">
        <v>3818</v>
      </c>
      <c r="B3">
        <v>1427</v>
      </c>
      <c r="C3" t="s">
        <v>19</v>
      </c>
      <c r="D3" t="s">
        <v>20</v>
      </c>
      <c r="E3" t="s">
        <v>16</v>
      </c>
      <c r="F3" t="s">
        <v>21</v>
      </c>
      <c r="G3" t="s">
        <v>22</v>
      </c>
      <c r="H3">
        <v>733</v>
      </c>
      <c r="I3">
        <v>34818734</v>
      </c>
      <c r="J3">
        <v>17182920</v>
      </c>
      <c r="K3">
        <v>19134756</v>
      </c>
      <c r="L3" s="1">
        <f>K3/J3</f>
        <v>1.11359163634586</v>
      </c>
      <c r="M3" t="s">
        <v>23</v>
      </c>
      <c r="N3" t="s">
        <v>24</v>
      </c>
    </row>
    <row r="4" spans="1:14">
      <c r="A4">
        <v>3817</v>
      </c>
      <c r="B4">
        <v>1428</v>
      </c>
      <c r="C4" t="s">
        <v>25</v>
      </c>
      <c r="D4" t="s">
        <v>26</v>
      </c>
      <c r="E4" t="s">
        <v>16</v>
      </c>
      <c r="F4" t="s">
        <v>16</v>
      </c>
      <c r="G4" t="s">
        <v>27</v>
      </c>
      <c r="H4">
        <v>0</v>
      </c>
      <c r="I4">
        <v>8355000</v>
      </c>
      <c r="J4">
        <v>4194880</v>
      </c>
      <c r="K4">
        <v>4992000</v>
      </c>
      <c r="L4" s="1">
        <f>K4/J4</f>
        <v>1.190022122206118</v>
      </c>
      <c r="M4" t="s">
        <v>28</v>
      </c>
    </row>
    <row r="5" spans="1:14">
      <c r="A5">
        <v>3816</v>
      </c>
      <c r="B5">
        <v>1429</v>
      </c>
      <c r="C5" t="s">
        <v>29</v>
      </c>
      <c r="D5" t="s">
        <v>30</v>
      </c>
      <c r="E5" t="s">
        <v>16</v>
      </c>
      <c r="F5" t="s">
        <v>16</v>
      </c>
      <c r="G5" t="s">
        <v>27</v>
      </c>
      <c r="H5">
        <v>0</v>
      </c>
      <c r="I5">
        <v>250000</v>
      </c>
      <c r="J5">
        <v>100000</v>
      </c>
      <c r="K5">
        <v>154000</v>
      </c>
      <c r="L5" s="1">
        <f>K5/J5</f>
        <v>1.54</v>
      </c>
      <c r="M5" t="s">
        <v>23</v>
      </c>
    </row>
    <row r="6" spans="1:14">
      <c r="A6">
        <v>3638</v>
      </c>
      <c r="B6">
        <v>1430</v>
      </c>
      <c r="C6" t="s">
        <v>31</v>
      </c>
      <c r="D6" t="s">
        <v>32</v>
      </c>
      <c r="E6" t="s">
        <v>16</v>
      </c>
      <c r="F6" t="s">
        <v>21</v>
      </c>
      <c r="G6" t="s">
        <v>22</v>
      </c>
      <c r="H6">
        <v>733</v>
      </c>
      <c r="I6">
        <v>9804000</v>
      </c>
      <c r="J6">
        <v>4954740</v>
      </c>
      <c r="K6">
        <v>7206816</v>
      </c>
      <c r="L6" s="1">
        <f>K6/J6</f>
        <v>1.454529601956914</v>
      </c>
      <c r="M6" t="s">
        <v>23</v>
      </c>
      <c r="N6" t="s">
        <v>33</v>
      </c>
    </row>
    <row r="7" spans="1:14">
      <c r="A7">
        <v>3824</v>
      </c>
      <c r="B7">
        <v>1431</v>
      </c>
      <c r="C7" t="s">
        <v>34</v>
      </c>
      <c r="D7" t="s">
        <v>35</v>
      </c>
      <c r="E7" t="s">
        <v>16</v>
      </c>
      <c r="F7" t="s">
        <v>16</v>
      </c>
      <c r="G7" t="s">
        <v>22</v>
      </c>
      <c r="H7">
        <v>0</v>
      </c>
      <c r="I7">
        <v>980000</v>
      </c>
      <c r="J7">
        <v>2512880</v>
      </c>
      <c r="K7">
        <v>1024320</v>
      </c>
      <c r="L7" s="1">
        <f>K7/J7</f>
        <v>0.4076279010537709</v>
      </c>
      <c r="M7" t="s">
        <v>36</v>
      </c>
    </row>
    <row r="8" spans="1:14">
      <c r="A8">
        <v>3859</v>
      </c>
      <c r="B8">
        <v>1432</v>
      </c>
      <c r="C8" t="s">
        <v>37</v>
      </c>
      <c r="D8" t="s">
        <v>38</v>
      </c>
      <c r="E8" t="s">
        <v>39</v>
      </c>
      <c r="F8" t="s">
        <v>39</v>
      </c>
      <c r="G8" t="s">
        <v>22</v>
      </c>
      <c r="H8">
        <v>0</v>
      </c>
      <c r="I8">
        <v>52395300</v>
      </c>
      <c r="J8">
        <v>25283829</v>
      </c>
      <c r="K8">
        <v>15056660</v>
      </c>
      <c r="L8" s="1">
        <f>K8/J8</f>
        <v>0.5955055304321193</v>
      </c>
      <c r="M8" t="s">
        <v>23</v>
      </c>
    </row>
    <row r="9" spans="1:14">
      <c r="A9">
        <v>3815</v>
      </c>
      <c r="B9">
        <v>1433</v>
      </c>
      <c r="C9" t="s">
        <v>40</v>
      </c>
      <c r="D9" t="s">
        <v>41</v>
      </c>
      <c r="E9" t="s">
        <v>39</v>
      </c>
      <c r="F9" t="s">
        <v>39</v>
      </c>
      <c r="G9" t="s">
        <v>22</v>
      </c>
      <c r="H9">
        <v>0</v>
      </c>
      <c r="I9">
        <v>17560000</v>
      </c>
      <c r="J9">
        <v>6821200</v>
      </c>
      <c r="K9">
        <v>5694750</v>
      </c>
      <c r="L9" s="1">
        <f>K9/J9</f>
        <v>0.8348604351140562</v>
      </c>
      <c r="M9" t="s">
        <v>23</v>
      </c>
    </row>
    <row r="10" spans="1:14">
      <c r="A10">
        <v>3840</v>
      </c>
      <c r="B10">
        <v>1434</v>
      </c>
      <c r="C10" t="s">
        <v>42</v>
      </c>
      <c r="D10" t="s">
        <v>43</v>
      </c>
      <c r="E10" t="s">
        <v>39</v>
      </c>
      <c r="F10" t="s">
        <v>39</v>
      </c>
      <c r="G10" t="s">
        <v>27</v>
      </c>
      <c r="H10">
        <v>0</v>
      </c>
      <c r="I10">
        <v>860000</v>
      </c>
      <c r="J10">
        <v>367620</v>
      </c>
      <c r="K10">
        <v>291020</v>
      </c>
      <c r="L10" s="1">
        <f>K10/J10</f>
        <v>0.7916326641640825</v>
      </c>
      <c r="M10" t="s">
        <v>23</v>
      </c>
    </row>
    <row r="11" spans="1:14">
      <c r="A11">
        <v>3825</v>
      </c>
      <c r="B11">
        <v>1435</v>
      </c>
      <c r="C11" t="s">
        <v>44</v>
      </c>
      <c r="D11" t="s">
        <v>35</v>
      </c>
      <c r="E11" t="s">
        <v>39</v>
      </c>
      <c r="F11" t="s">
        <v>39</v>
      </c>
      <c r="G11" t="s">
        <v>22</v>
      </c>
      <c r="H11">
        <v>0</v>
      </c>
      <c r="I11">
        <v>1740000</v>
      </c>
      <c r="J11">
        <v>819000</v>
      </c>
      <c r="K11">
        <v>683000</v>
      </c>
      <c r="L11" s="1">
        <f>K11/J11</f>
        <v>0.833943833943834</v>
      </c>
      <c r="M11" t="s">
        <v>23</v>
      </c>
    </row>
    <row r="12" spans="1:14">
      <c r="A12">
        <v>3821</v>
      </c>
      <c r="B12">
        <v>1436</v>
      </c>
      <c r="C12" t="s">
        <v>45</v>
      </c>
      <c r="D12" t="s">
        <v>46</v>
      </c>
      <c r="E12" t="s">
        <v>39</v>
      </c>
      <c r="F12" t="s">
        <v>39</v>
      </c>
      <c r="G12" t="s">
        <v>22</v>
      </c>
      <c r="H12">
        <v>0</v>
      </c>
      <c r="I12">
        <v>16796500</v>
      </c>
      <c r="J12">
        <v>5456000</v>
      </c>
      <c r="K12">
        <v>4760000</v>
      </c>
      <c r="L12" s="1">
        <f>K12/J12</f>
        <v>0.8724340175953079</v>
      </c>
      <c r="M12" t="s">
        <v>23</v>
      </c>
    </row>
    <row r="13" spans="1:14">
      <c r="A13">
        <v>3823</v>
      </c>
      <c r="B13">
        <v>1437</v>
      </c>
      <c r="C13" t="s">
        <v>47</v>
      </c>
      <c r="D13" t="s">
        <v>32</v>
      </c>
      <c r="E13" t="s">
        <v>39</v>
      </c>
      <c r="F13" t="s">
        <v>39</v>
      </c>
      <c r="G13" t="s">
        <v>27</v>
      </c>
      <c r="H13">
        <v>0</v>
      </c>
      <c r="I13">
        <v>10198280</v>
      </c>
      <c r="J13">
        <v>5122680</v>
      </c>
      <c r="K13">
        <v>5978200</v>
      </c>
      <c r="L13" s="1">
        <f>K13/J13</f>
        <v>1.167006332622768</v>
      </c>
      <c r="M13" t="s">
        <v>48</v>
      </c>
    </row>
    <row r="14" spans="1:14">
      <c r="A14">
        <v>3849</v>
      </c>
      <c r="B14">
        <v>1438</v>
      </c>
      <c r="C14" t="s">
        <v>49</v>
      </c>
      <c r="D14" t="s">
        <v>50</v>
      </c>
      <c r="E14" t="s">
        <v>39</v>
      </c>
      <c r="F14" t="s">
        <v>39</v>
      </c>
      <c r="G14" t="s">
        <v>51</v>
      </c>
      <c r="H14">
        <v>0</v>
      </c>
      <c r="I14">
        <v>4850024</v>
      </c>
      <c r="J14">
        <v>0</v>
      </c>
      <c r="K14">
        <v>0</v>
      </c>
      <c r="L14" s="1" t="str">
        <f>K14/J14</f>
        <v>0</v>
      </c>
      <c r="M14" t="s">
        <v>23</v>
      </c>
    </row>
    <row r="15" spans="1:14">
      <c r="A15">
        <v>3831</v>
      </c>
      <c r="B15">
        <v>1439</v>
      </c>
      <c r="C15" t="s">
        <v>52</v>
      </c>
      <c r="D15" t="s">
        <v>53</v>
      </c>
      <c r="E15" t="s">
        <v>39</v>
      </c>
      <c r="F15" t="s">
        <v>39</v>
      </c>
      <c r="G15" t="s">
        <v>54</v>
      </c>
      <c r="H15">
        <v>0</v>
      </c>
      <c r="I15">
        <v>1500000000</v>
      </c>
      <c r="J15">
        <v>130683320</v>
      </c>
      <c r="K15">
        <v>454422388.2</v>
      </c>
      <c r="L15" s="1">
        <f>K15/J15</f>
        <v>3.477279182989841</v>
      </c>
      <c r="M15" t="s">
        <v>23</v>
      </c>
      <c r="N15" t="s">
        <v>55</v>
      </c>
    </row>
    <row r="16" spans="1:14">
      <c r="A16">
        <v>3834</v>
      </c>
      <c r="B16">
        <v>1440</v>
      </c>
      <c r="C16" t="s">
        <v>56</v>
      </c>
      <c r="D16" t="s">
        <v>57</v>
      </c>
      <c r="E16" t="s">
        <v>39</v>
      </c>
      <c r="F16" t="s">
        <v>21</v>
      </c>
      <c r="G16" t="s">
        <v>22</v>
      </c>
      <c r="H16">
        <v>702</v>
      </c>
      <c r="I16">
        <v>29500862</v>
      </c>
      <c r="J16">
        <v>13137640</v>
      </c>
      <c r="K16">
        <v>25254479.7</v>
      </c>
      <c r="L16" s="1">
        <f>K16/J16</f>
        <v>1.922299568263402</v>
      </c>
      <c r="M16" t="s">
        <v>58</v>
      </c>
    </row>
    <row r="17" spans="1:14">
      <c r="A17">
        <v>3862</v>
      </c>
      <c r="B17">
        <v>1441</v>
      </c>
      <c r="C17" t="s">
        <v>59</v>
      </c>
      <c r="D17" t="s">
        <v>35</v>
      </c>
      <c r="E17" t="s">
        <v>39</v>
      </c>
      <c r="F17" t="s">
        <v>39</v>
      </c>
      <c r="G17" t="s">
        <v>27</v>
      </c>
      <c r="H17">
        <v>0</v>
      </c>
      <c r="I17">
        <v>40222000</v>
      </c>
      <c r="J17">
        <v>25192000</v>
      </c>
      <c r="K17">
        <v>39897080</v>
      </c>
      <c r="L17" s="1">
        <f>K17/J17</f>
        <v>1.583720228644014</v>
      </c>
      <c r="M17" t="s">
        <v>23</v>
      </c>
    </row>
    <row r="18" spans="1:14">
      <c r="A18">
        <v>3851</v>
      </c>
      <c r="B18">
        <v>1442</v>
      </c>
      <c r="C18" t="s">
        <v>60</v>
      </c>
      <c r="D18" t="s">
        <v>61</v>
      </c>
      <c r="E18" t="s">
        <v>39</v>
      </c>
      <c r="F18" t="s">
        <v>21</v>
      </c>
      <c r="G18" t="s">
        <v>17</v>
      </c>
      <c r="H18">
        <v>702</v>
      </c>
      <c r="I18">
        <v>2428704</v>
      </c>
      <c r="J18">
        <v>0</v>
      </c>
      <c r="K18">
        <v>160000</v>
      </c>
      <c r="L18" s="1" t="str">
        <f>K18/J18</f>
        <v>0</v>
      </c>
      <c r="M18" t="s">
        <v>23</v>
      </c>
      <c r="N18" t="s">
        <v>62</v>
      </c>
    </row>
    <row r="19" spans="1:14">
      <c r="A19">
        <v>3807</v>
      </c>
      <c r="B19">
        <v>1443</v>
      </c>
      <c r="C19" t="s">
        <v>63</v>
      </c>
      <c r="D19" t="s">
        <v>64</v>
      </c>
      <c r="E19" t="s">
        <v>39</v>
      </c>
      <c r="F19" t="s">
        <v>39</v>
      </c>
      <c r="G19" t="s">
        <v>22</v>
      </c>
      <c r="H19">
        <v>0</v>
      </c>
      <c r="I19">
        <v>8407600</v>
      </c>
      <c r="J19">
        <v>3271280</v>
      </c>
      <c r="K19">
        <v>2762332</v>
      </c>
      <c r="L19" s="1">
        <f>K19/J19</f>
        <v>0.8444193098725881</v>
      </c>
      <c r="M19" t="s">
        <v>23</v>
      </c>
    </row>
    <row r="20" spans="1:14">
      <c r="A20">
        <v>3852</v>
      </c>
      <c r="B20">
        <v>1444</v>
      </c>
      <c r="C20" t="s">
        <v>65</v>
      </c>
      <c r="D20" t="s">
        <v>50</v>
      </c>
      <c r="E20" t="s">
        <v>39</v>
      </c>
      <c r="F20" t="s">
        <v>39</v>
      </c>
      <c r="G20" t="s">
        <v>27</v>
      </c>
      <c r="H20">
        <v>0</v>
      </c>
      <c r="I20">
        <v>710000</v>
      </c>
      <c r="J20">
        <v>164000</v>
      </c>
      <c r="K20">
        <v>246000</v>
      </c>
      <c r="L20" s="1">
        <f>K20/J20</f>
        <v>1.5</v>
      </c>
      <c r="M20" t="s">
        <v>23</v>
      </c>
    </row>
    <row r="21" spans="1:14">
      <c r="A21">
        <v>3830</v>
      </c>
      <c r="B21">
        <v>1445</v>
      </c>
      <c r="C21" t="s">
        <v>66</v>
      </c>
      <c r="D21" t="s">
        <v>50</v>
      </c>
      <c r="E21" t="s">
        <v>39</v>
      </c>
      <c r="F21" t="s">
        <v>39</v>
      </c>
      <c r="G21" t="s">
        <v>27</v>
      </c>
      <c r="H21">
        <v>0</v>
      </c>
      <c r="I21">
        <v>3262600</v>
      </c>
      <c r="J21">
        <v>2289620</v>
      </c>
      <c r="K21">
        <v>2055140</v>
      </c>
      <c r="L21" s="1">
        <f>K21/J21</f>
        <v>0.8975899930992915</v>
      </c>
      <c r="M21" t="s">
        <v>23</v>
      </c>
    </row>
    <row r="22" spans="1:14">
      <c r="A22">
        <v>3856</v>
      </c>
      <c r="B22">
        <v>1446</v>
      </c>
      <c r="C22" t="s">
        <v>67</v>
      </c>
      <c r="D22" t="s">
        <v>61</v>
      </c>
      <c r="E22" t="s">
        <v>39</v>
      </c>
      <c r="F22" t="s">
        <v>39</v>
      </c>
      <c r="G22" t="s">
        <v>22</v>
      </c>
      <c r="H22">
        <v>0</v>
      </c>
      <c r="I22">
        <v>17430343</v>
      </c>
      <c r="J22">
        <v>5694400</v>
      </c>
      <c r="K22">
        <v>5734600</v>
      </c>
      <c r="L22" s="1">
        <f>K22/J22</f>
        <v>1.007059567294184</v>
      </c>
      <c r="M22" t="s">
        <v>23</v>
      </c>
    </row>
    <row r="23" spans="1:14">
      <c r="A23">
        <v>3861</v>
      </c>
      <c r="B23">
        <v>1447</v>
      </c>
      <c r="C23" t="s">
        <v>68</v>
      </c>
      <c r="D23" t="s">
        <v>50</v>
      </c>
      <c r="E23" t="s">
        <v>39</v>
      </c>
      <c r="F23" t="s">
        <v>39</v>
      </c>
      <c r="G23" t="s">
        <v>27</v>
      </c>
      <c r="H23">
        <v>0</v>
      </c>
      <c r="I23">
        <v>10486584</v>
      </c>
      <c r="J23">
        <v>3995000</v>
      </c>
      <c r="K23">
        <v>5295413</v>
      </c>
      <c r="L23" s="1">
        <f>K23/J23</f>
        <v>1.32551013767209</v>
      </c>
      <c r="M23" t="s">
        <v>23</v>
      </c>
    </row>
    <row r="24" spans="1:14">
      <c r="A24">
        <v>3845</v>
      </c>
      <c r="B24">
        <v>1448</v>
      </c>
      <c r="C24" t="s">
        <v>69</v>
      </c>
      <c r="D24" t="s">
        <v>70</v>
      </c>
      <c r="E24" t="s">
        <v>39</v>
      </c>
      <c r="F24" t="s">
        <v>39</v>
      </c>
      <c r="G24" t="s">
        <v>22</v>
      </c>
      <c r="H24">
        <v>0</v>
      </c>
      <c r="I24">
        <v>42576150</v>
      </c>
      <c r="J24">
        <v>34016480</v>
      </c>
      <c r="K24">
        <v>42416699.96</v>
      </c>
      <c r="L24" s="1">
        <f>K24/J24</f>
        <v>1.24694559695771</v>
      </c>
      <c r="M24" t="s">
        <v>71</v>
      </c>
    </row>
    <row r="25" spans="1:14">
      <c r="A25">
        <v>3786</v>
      </c>
      <c r="B25">
        <v>1449</v>
      </c>
      <c r="C25" t="s">
        <v>72</v>
      </c>
      <c r="D25" t="s">
        <v>73</v>
      </c>
      <c r="E25" t="s">
        <v>74</v>
      </c>
      <c r="F25" t="s">
        <v>74</v>
      </c>
      <c r="G25" t="s">
        <v>27</v>
      </c>
      <c r="H25">
        <v>0</v>
      </c>
      <c r="I25">
        <v>50075625</v>
      </c>
      <c r="J25">
        <v>18639079.96</v>
      </c>
      <c r="K25">
        <v>10208460</v>
      </c>
      <c r="L25" s="1">
        <f>K25/J25</f>
        <v>0.5476911962343446</v>
      </c>
      <c r="M25" t="s">
        <v>75</v>
      </c>
    </row>
    <row r="26" spans="1:14">
      <c r="A26">
        <v>0</v>
      </c>
      <c r="B26">
        <v>1450</v>
      </c>
      <c r="C26" t="s">
        <v>76</v>
      </c>
      <c r="D26" t="s">
        <v>77</v>
      </c>
      <c r="E26" t="s">
        <v>74</v>
      </c>
      <c r="F26" t="s">
        <v>74</v>
      </c>
      <c r="G26" t="s">
        <v>22</v>
      </c>
      <c r="H26">
        <v>0</v>
      </c>
      <c r="I26">
        <v>0</v>
      </c>
      <c r="J26">
        <v>6270000.03</v>
      </c>
      <c r="K26">
        <v>709000</v>
      </c>
      <c r="L26" s="1">
        <f>K26/J26</f>
        <v>0.1130781493792114</v>
      </c>
      <c r="M26" t="s">
        <v>75</v>
      </c>
    </row>
    <row r="27" spans="1:14">
      <c r="A27">
        <v>0</v>
      </c>
      <c r="B27">
        <v>1451</v>
      </c>
      <c r="C27" t="s">
        <v>78</v>
      </c>
      <c r="D27" t="s">
        <v>50</v>
      </c>
      <c r="E27" t="s">
        <v>74</v>
      </c>
      <c r="F27" t="s">
        <v>74</v>
      </c>
      <c r="G27" t="s">
        <v>27</v>
      </c>
      <c r="H27">
        <v>0</v>
      </c>
      <c r="I27">
        <v>0</v>
      </c>
      <c r="J27">
        <v>2590000</v>
      </c>
      <c r="K27">
        <v>2590000</v>
      </c>
      <c r="L27" s="1">
        <f>K27/J27</f>
        <v>1</v>
      </c>
      <c r="M27" t="s">
        <v>23</v>
      </c>
    </row>
    <row r="28" spans="1:14">
      <c r="A28">
        <v>3843</v>
      </c>
      <c r="B28">
        <v>1452</v>
      </c>
      <c r="C28" t="s">
        <v>79</v>
      </c>
      <c r="D28" t="s">
        <v>80</v>
      </c>
      <c r="E28" t="s">
        <v>74</v>
      </c>
      <c r="F28" t="s">
        <v>74</v>
      </c>
      <c r="G28" t="s">
        <v>22</v>
      </c>
      <c r="H28">
        <v>0</v>
      </c>
      <c r="I28">
        <v>20034000</v>
      </c>
      <c r="J28">
        <v>8307900</v>
      </c>
      <c r="K28">
        <v>12289716</v>
      </c>
      <c r="L28" s="1">
        <f>K28/J28</f>
        <v>1.479280684649551</v>
      </c>
      <c r="M28" t="s">
        <v>36</v>
      </c>
    </row>
    <row r="29" spans="1:14">
      <c r="A29">
        <v>3877</v>
      </c>
      <c r="B29">
        <v>1453</v>
      </c>
      <c r="C29" t="s">
        <v>81</v>
      </c>
      <c r="D29" t="s">
        <v>82</v>
      </c>
      <c r="E29" t="s">
        <v>74</v>
      </c>
      <c r="F29" t="s">
        <v>74</v>
      </c>
      <c r="G29" t="s">
        <v>22</v>
      </c>
      <c r="H29">
        <v>0</v>
      </c>
      <c r="I29">
        <v>3960000</v>
      </c>
      <c r="J29">
        <v>1360000</v>
      </c>
      <c r="K29">
        <v>228177</v>
      </c>
      <c r="L29" s="1">
        <f>K29/J29</f>
        <v>0.167777205882353</v>
      </c>
      <c r="M29" t="s">
        <v>23</v>
      </c>
    </row>
    <row r="30" spans="1:14">
      <c r="A30">
        <v>3872</v>
      </c>
      <c r="B30">
        <v>1454</v>
      </c>
      <c r="C30" t="s">
        <v>83</v>
      </c>
      <c r="D30" t="s">
        <v>61</v>
      </c>
      <c r="E30" t="s">
        <v>74</v>
      </c>
      <c r="F30" t="s">
        <v>74</v>
      </c>
      <c r="G30" t="s">
        <v>27</v>
      </c>
      <c r="H30">
        <v>0</v>
      </c>
      <c r="I30">
        <v>1521000</v>
      </c>
      <c r="J30">
        <v>845500</v>
      </c>
      <c r="K30">
        <v>1154500</v>
      </c>
      <c r="L30" s="1">
        <f>K30/J30</f>
        <v>1.365464222353637</v>
      </c>
      <c r="M30" t="s">
        <v>23</v>
      </c>
    </row>
    <row r="31" spans="1:14">
      <c r="A31">
        <v>3880</v>
      </c>
      <c r="B31">
        <v>1455</v>
      </c>
      <c r="C31" t="s">
        <v>84</v>
      </c>
      <c r="D31" t="s">
        <v>73</v>
      </c>
      <c r="E31" t="s">
        <v>85</v>
      </c>
      <c r="F31" t="s">
        <v>85</v>
      </c>
      <c r="G31" t="s">
        <v>27</v>
      </c>
      <c r="H31">
        <v>0</v>
      </c>
      <c r="I31">
        <v>49720000</v>
      </c>
      <c r="J31">
        <v>15425000</v>
      </c>
      <c r="K31">
        <v>8703399.96</v>
      </c>
      <c r="L31" s="1">
        <f>K31/J31</f>
        <v>0.5642398677471637</v>
      </c>
      <c r="M31" t="s">
        <v>75</v>
      </c>
    </row>
    <row r="32" spans="1:14">
      <c r="A32">
        <v>0</v>
      </c>
      <c r="B32">
        <v>1456</v>
      </c>
      <c r="C32" t="s">
        <v>86</v>
      </c>
      <c r="D32" t="s">
        <v>87</v>
      </c>
      <c r="E32" t="s">
        <v>85</v>
      </c>
      <c r="F32" t="s">
        <v>85</v>
      </c>
      <c r="G32" t="s">
        <v>27</v>
      </c>
      <c r="H32">
        <v>0</v>
      </c>
      <c r="I32">
        <v>0</v>
      </c>
      <c r="J32">
        <v>1728000</v>
      </c>
      <c r="K32">
        <v>2467788</v>
      </c>
      <c r="L32" s="1">
        <f>K32/J32</f>
        <v>1.428118055555555</v>
      </c>
      <c r="M32" t="s">
        <v>23</v>
      </c>
    </row>
    <row r="33" spans="1:14">
      <c r="A33">
        <v>3855</v>
      </c>
      <c r="B33">
        <v>1457</v>
      </c>
      <c r="C33" t="s">
        <v>88</v>
      </c>
      <c r="D33" t="s">
        <v>77</v>
      </c>
      <c r="E33" t="s">
        <v>85</v>
      </c>
      <c r="F33" t="s">
        <v>85</v>
      </c>
      <c r="G33" t="s">
        <v>27</v>
      </c>
      <c r="H33">
        <v>0</v>
      </c>
      <c r="I33">
        <v>29025000</v>
      </c>
      <c r="J33">
        <v>10689600</v>
      </c>
      <c r="K33">
        <v>8593666</v>
      </c>
      <c r="L33" s="1">
        <f>K33/J33</f>
        <v>0.8039277428528664</v>
      </c>
      <c r="M33" t="s">
        <v>89</v>
      </c>
    </row>
    <row r="34" spans="1:14">
      <c r="A34">
        <v>3906</v>
      </c>
      <c r="B34">
        <v>1458</v>
      </c>
      <c r="C34" t="s">
        <v>90</v>
      </c>
      <c r="D34" t="s">
        <v>91</v>
      </c>
      <c r="E34" t="s">
        <v>85</v>
      </c>
      <c r="F34" t="s">
        <v>85</v>
      </c>
      <c r="G34" t="s">
        <v>22</v>
      </c>
      <c r="H34">
        <v>0</v>
      </c>
      <c r="I34">
        <v>177012553</v>
      </c>
      <c r="J34">
        <v>55415579.94</v>
      </c>
      <c r="K34">
        <v>33355630</v>
      </c>
      <c r="L34" s="1">
        <f>K34/J34</f>
        <v>0.6019179089367119</v>
      </c>
      <c r="M34" t="s">
        <v>92</v>
      </c>
    </row>
    <row r="35" spans="1:14">
      <c r="A35">
        <v>3898</v>
      </c>
      <c r="B35">
        <v>1459</v>
      </c>
      <c r="C35" t="s">
        <v>93</v>
      </c>
      <c r="D35" t="s">
        <v>94</v>
      </c>
      <c r="E35" t="s">
        <v>85</v>
      </c>
      <c r="F35" t="s">
        <v>85</v>
      </c>
      <c r="G35" t="s">
        <v>22</v>
      </c>
      <c r="H35">
        <v>0</v>
      </c>
      <c r="I35">
        <v>5550000</v>
      </c>
      <c r="J35">
        <v>3669560</v>
      </c>
      <c r="K35">
        <v>1796940</v>
      </c>
      <c r="L35" s="1">
        <f>K35/J35</f>
        <v>0.4896881369973512</v>
      </c>
      <c r="M35" t="s">
        <v>95</v>
      </c>
    </row>
    <row r="36" spans="1:14">
      <c r="A36">
        <v>3901</v>
      </c>
      <c r="B36">
        <v>1460</v>
      </c>
      <c r="C36" t="s">
        <v>96</v>
      </c>
      <c r="D36" t="s">
        <v>97</v>
      </c>
      <c r="E36" t="s">
        <v>85</v>
      </c>
      <c r="F36" t="s">
        <v>85</v>
      </c>
      <c r="G36" t="s">
        <v>27</v>
      </c>
      <c r="H36">
        <v>0</v>
      </c>
      <c r="I36">
        <v>480000</v>
      </c>
      <c r="J36">
        <v>150000</v>
      </c>
      <c r="K36">
        <v>208000</v>
      </c>
      <c r="L36" s="1">
        <f>K36/J36</f>
        <v>1.386666666666667</v>
      </c>
      <c r="M36" t="s">
        <v>23</v>
      </c>
    </row>
    <row r="37" spans="1:14">
      <c r="A37">
        <v>3908</v>
      </c>
      <c r="B37">
        <v>1461</v>
      </c>
      <c r="C37" t="s">
        <v>98</v>
      </c>
      <c r="D37" t="s">
        <v>35</v>
      </c>
      <c r="E37" t="s">
        <v>85</v>
      </c>
      <c r="F37" t="s">
        <v>85</v>
      </c>
      <c r="G37" t="s">
        <v>22</v>
      </c>
      <c r="H37">
        <v>0</v>
      </c>
      <c r="I37">
        <v>75791250</v>
      </c>
      <c r="J37">
        <v>21354584.6008</v>
      </c>
      <c r="K37">
        <v>8460064</v>
      </c>
      <c r="L37" s="1">
        <f>K37/J37</f>
        <v>0.3961708531517426</v>
      </c>
      <c r="M37" t="s">
        <v>23</v>
      </c>
    </row>
    <row r="38" spans="1:14">
      <c r="A38">
        <v>3932</v>
      </c>
      <c r="B38">
        <v>1462</v>
      </c>
      <c r="C38" t="s">
        <v>99</v>
      </c>
      <c r="D38" t="s">
        <v>100</v>
      </c>
      <c r="E38" t="s">
        <v>101</v>
      </c>
      <c r="F38" t="s">
        <v>101</v>
      </c>
      <c r="G38" t="s">
        <v>27</v>
      </c>
      <c r="H38">
        <v>0</v>
      </c>
      <c r="I38">
        <v>1194000</v>
      </c>
      <c r="J38">
        <v>160000</v>
      </c>
      <c r="K38">
        <v>982600</v>
      </c>
      <c r="L38" s="1">
        <f>K38/J38</f>
        <v>6.14125</v>
      </c>
      <c r="M38" t="s">
        <v>102</v>
      </c>
    </row>
    <row r="39" spans="1:14">
      <c r="A39">
        <v>3942</v>
      </c>
      <c r="B39">
        <v>1463</v>
      </c>
      <c r="C39" t="s">
        <v>103</v>
      </c>
      <c r="D39" t="s">
        <v>104</v>
      </c>
      <c r="E39" t="s">
        <v>101</v>
      </c>
      <c r="F39" t="s">
        <v>101</v>
      </c>
      <c r="G39" t="s">
        <v>22</v>
      </c>
      <c r="H39">
        <v>0</v>
      </c>
      <c r="I39">
        <v>5000000</v>
      </c>
      <c r="J39">
        <v>1500000</v>
      </c>
      <c r="K39">
        <v>3250000</v>
      </c>
      <c r="L39" s="1">
        <f>K39/J39</f>
        <v>2.166666666666667</v>
      </c>
      <c r="M39" t="s">
        <v>23</v>
      </c>
    </row>
    <row r="40" spans="1:14">
      <c r="A40">
        <v>3868</v>
      </c>
      <c r="B40">
        <v>1464</v>
      </c>
      <c r="C40" t="s">
        <v>105</v>
      </c>
      <c r="D40" t="s">
        <v>73</v>
      </c>
      <c r="E40" t="s">
        <v>101</v>
      </c>
      <c r="F40" t="s">
        <v>101</v>
      </c>
      <c r="G40" t="s">
        <v>22</v>
      </c>
      <c r="H40">
        <v>0</v>
      </c>
      <c r="I40">
        <v>16710000</v>
      </c>
      <c r="J40">
        <v>4100000</v>
      </c>
      <c r="K40">
        <v>5597100</v>
      </c>
      <c r="L40" s="1">
        <f>K40/J40</f>
        <v>1.365146341463415</v>
      </c>
      <c r="M40" t="s">
        <v>75</v>
      </c>
    </row>
    <row r="41" spans="1:14">
      <c r="A41">
        <v>3882</v>
      </c>
      <c r="B41">
        <v>1465</v>
      </c>
      <c r="C41" t="s">
        <v>106</v>
      </c>
      <c r="D41" t="s">
        <v>91</v>
      </c>
      <c r="E41" t="s">
        <v>101</v>
      </c>
      <c r="F41" t="s">
        <v>101</v>
      </c>
      <c r="G41" t="s">
        <v>22</v>
      </c>
      <c r="H41">
        <v>0</v>
      </c>
      <c r="I41">
        <v>30180000</v>
      </c>
      <c r="J41">
        <v>15727440</v>
      </c>
      <c r="K41">
        <v>11492468</v>
      </c>
      <c r="L41" s="1">
        <f>K41/J41</f>
        <v>0.7307271876414725</v>
      </c>
      <c r="M41" t="s">
        <v>58</v>
      </c>
    </row>
    <row r="42" spans="1:14">
      <c r="A42">
        <v>3935</v>
      </c>
      <c r="B42">
        <v>1466</v>
      </c>
      <c r="C42" t="s">
        <v>107</v>
      </c>
      <c r="D42" t="s">
        <v>91</v>
      </c>
      <c r="E42" t="s">
        <v>101</v>
      </c>
      <c r="F42" t="s">
        <v>101</v>
      </c>
      <c r="G42" t="s">
        <v>22</v>
      </c>
      <c r="H42">
        <v>0</v>
      </c>
      <c r="I42">
        <v>22579950</v>
      </c>
      <c r="J42">
        <v>9968199.99</v>
      </c>
      <c r="K42">
        <v>6203900.02</v>
      </c>
      <c r="L42" s="1">
        <f>K42/J42</f>
        <v>0.6223691364763639</v>
      </c>
      <c r="M42" t="s">
        <v>58</v>
      </c>
    </row>
    <row r="43" spans="1:14">
      <c r="A43">
        <v>3936</v>
      </c>
      <c r="B43">
        <v>1467</v>
      </c>
      <c r="C43" t="s">
        <v>108</v>
      </c>
      <c r="D43" t="s">
        <v>91</v>
      </c>
      <c r="E43" t="s">
        <v>101</v>
      </c>
      <c r="F43" t="s">
        <v>101</v>
      </c>
      <c r="G43" t="s">
        <v>22</v>
      </c>
      <c r="H43">
        <v>0</v>
      </c>
      <c r="I43">
        <v>39670000</v>
      </c>
      <c r="J43">
        <v>13655600</v>
      </c>
      <c r="K43">
        <v>4342400</v>
      </c>
      <c r="L43" s="1">
        <f>K43/J43</f>
        <v>0.3179940830135622</v>
      </c>
      <c r="M43" t="s">
        <v>58</v>
      </c>
    </row>
    <row r="44" spans="1:14">
      <c r="A44">
        <v>3937</v>
      </c>
      <c r="B44">
        <v>1468</v>
      </c>
      <c r="C44" t="s">
        <v>109</v>
      </c>
      <c r="D44" t="s">
        <v>91</v>
      </c>
      <c r="E44" t="s">
        <v>101</v>
      </c>
      <c r="F44" t="s">
        <v>101</v>
      </c>
      <c r="G44" t="s">
        <v>110</v>
      </c>
      <c r="H44">
        <v>0</v>
      </c>
      <c r="I44">
        <v>30067930</v>
      </c>
      <c r="J44">
        <v>0</v>
      </c>
      <c r="K44">
        <v>0</v>
      </c>
      <c r="L44" s="1" t="str">
        <f>K44/J44</f>
        <v>0</v>
      </c>
      <c r="M44" t="s">
        <v>92</v>
      </c>
    </row>
    <row r="45" spans="1:14">
      <c r="A45">
        <v>3938</v>
      </c>
      <c r="B45">
        <v>1469</v>
      </c>
      <c r="C45" t="s">
        <v>111</v>
      </c>
      <c r="D45" t="s">
        <v>91</v>
      </c>
      <c r="E45" t="s">
        <v>101</v>
      </c>
      <c r="F45" t="s">
        <v>101</v>
      </c>
      <c r="G45" t="s">
        <v>17</v>
      </c>
      <c r="H45">
        <v>0</v>
      </c>
      <c r="I45">
        <v>66995000</v>
      </c>
      <c r="J45">
        <v>0</v>
      </c>
      <c r="K45">
        <v>0</v>
      </c>
      <c r="L45" s="1" t="str">
        <f>K45/J45</f>
        <v>0</v>
      </c>
      <c r="M45" t="s">
        <v>92</v>
      </c>
    </row>
    <row r="46" spans="1:14">
      <c r="A46">
        <v>3919</v>
      </c>
      <c r="B46">
        <v>1470</v>
      </c>
      <c r="C46" t="s">
        <v>112</v>
      </c>
      <c r="D46" t="s">
        <v>80</v>
      </c>
      <c r="E46" t="s">
        <v>101</v>
      </c>
      <c r="F46" t="s">
        <v>101</v>
      </c>
      <c r="G46" t="s">
        <v>22</v>
      </c>
      <c r="H46">
        <v>0</v>
      </c>
      <c r="I46">
        <v>9507000</v>
      </c>
      <c r="J46">
        <v>1803780</v>
      </c>
      <c r="K46">
        <v>1582800</v>
      </c>
      <c r="L46" s="1">
        <f>K46/J46</f>
        <v>0.8774906030668929</v>
      </c>
      <c r="M46" t="s">
        <v>36</v>
      </c>
    </row>
    <row r="47" spans="1:14">
      <c r="A47">
        <v>3925</v>
      </c>
      <c r="B47">
        <v>1471</v>
      </c>
      <c r="C47" t="s">
        <v>113</v>
      </c>
      <c r="D47" t="s">
        <v>80</v>
      </c>
      <c r="E47" t="s">
        <v>101</v>
      </c>
      <c r="F47" t="s">
        <v>101</v>
      </c>
      <c r="G47" t="s">
        <v>17</v>
      </c>
      <c r="H47">
        <v>0</v>
      </c>
      <c r="I47">
        <v>14500000</v>
      </c>
      <c r="J47">
        <v>3622600</v>
      </c>
      <c r="K47">
        <v>0</v>
      </c>
      <c r="L47" s="1">
        <f>K47/J47</f>
        <v>0</v>
      </c>
      <c r="M47" t="s">
        <v>23</v>
      </c>
    </row>
    <row r="48" spans="1:14">
      <c r="A48">
        <v>3950</v>
      </c>
      <c r="B48">
        <v>1472</v>
      </c>
      <c r="C48" t="s">
        <v>114</v>
      </c>
      <c r="D48" t="s">
        <v>115</v>
      </c>
      <c r="E48" t="s">
        <v>101</v>
      </c>
      <c r="F48" t="s">
        <v>101</v>
      </c>
      <c r="G48" t="s">
        <v>27</v>
      </c>
      <c r="H48">
        <v>0</v>
      </c>
      <c r="I48">
        <v>1074000</v>
      </c>
      <c r="J48">
        <v>676200</v>
      </c>
      <c r="K48">
        <v>607840</v>
      </c>
      <c r="L48" s="1">
        <f>K48/J48</f>
        <v>0.8989056492162082</v>
      </c>
      <c r="M48" t="s">
        <v>23</v>
      </c>
    </row>
    <row r="49" spans="1:14">
      <c r="A49">
        <v>3923</v>
      </c>
      <c r="B49">
        <v>1473</v>
      </c>
      <c r="C49" t="s">
        <v>116</v>
      </c>
      <c r="D49" t="s">
        <v>117</v>
      </c>
      <c r="E49" t="s">
        <v>101</v>
      </c>
      <c r="F49" t="s">
        <v>21</v>
      </c>
      <c r="G49" t="s">
        <v>22</v>
      </c>
      <c r="H49">
        <v>613</v>
      </c>
      <c r="I49">
        <v>11200000</v>
      </c>
      <c r="J49">
        <v>2484800</v>
      </c>
      <c r="K49">
        <v>4843400</v>
      </c>
      <c r="L49" s="1">
        <f>K49/J49</f>
        <v>1.949211204121056</v>
      </c>
      <c r="M49" t="s">
        <v>23</v>
      </c>
    </row>
    <row r="50" spans="1:14">
      <c r="A50">
        <v>3948</v>
      </c>
      <c r="B50">
        <v>1474</v>
      </c>
      <c r="C50" t="s">
        <v>118</v>
      </c>
      <c r="D50" t="s">
        <v>119</v>
      </c>
      <c r="E50" t="s">
        <v>101</v>
      </c>
      <c r="F50" t="s">
        <v>101</v>
      </c>
      <c r="G50" t="s">
        <v>22</v>
      </c>
      <c r="H50">
        <v>0</v>
      </c>
      <c r="I50">
        <v>59481400</v>
      </c>
      <c r="J50">
        <v>29432400</v>
      </c>
      <c r="K50">
        <v>29432400</v>
      </c>
      <c r="L50" s="1">
        <f>K50/J50</f>
        <v>1</v>
      </c>
      <c r="M50" t="s">
        <v>23</v>
      </c>
    </row>
    <row r="51" spans="1:14">
      <c r="A51">
        <v>3943</v>
      </c>
      <c r="B51">
        <v>1475</v>
      </c>
      <c r="C51" t="s">
        <v>120</v>
      </c>
      <c r="D51" t="s">
        <v>35</v>
      </c>
      <c r="E51" t="s">
        <v>101</v>
      </c>
      <c r="F51" t="s">
        <v>101</v>
      </c>
      <c r="G51" t="s">
        <v>22</v>
      </c>
      <c r="H51">
        <v>0</v>
      </c>
      <c r="I51">
        <v>21395000</v>
      </c>
      <c r="J51">
        <v>4702060</v>
      </c>
      <c r="K51">
        <v>3102950</v>
      </c>
      <c r="L51" s="1">
        <f>K51/J51</f>
        <v>0.6599128892442887</v>
      </c>
      <c r="M51" t="s">
        <v>23</v>
      </c>
    </row>
    <row r="52" spans="1:14">
      <c r="A52">
        <v>3860</v>
      </c>
      <c r="B52">
        <v>1476</v>
      </c>
      <c r="C52" t="s">
        <v>121</v>
      </c>
      <c r="D52" t="s">
        <v>50</v>
      </c>
      <c r="E52" t="s">
        <v>101</v>
      </c>
      <c r="F52" t="s">
        <v>101</v>
      </c>
      <c r="G52" t="s">
        <v>17</v>
      </c>
      <c r="H52">
        <v>0</v>
      </c>
      <c r="I52">
        <v>3200000</v>
      </c>
      <c r="J52">
        <v>0</v>
      </c>
      <c r="K52">
        <v>0</v>
      </c>
      <c r="L52" s="1" t="str">
        <f>K52/J52</f>
        <v>0</v>
      </c>
      <c r="M52" t="s">
        <v>23</v>
      </c>
    </row>
    <row r="53" spans="1:14">
      <c r="A53">
        <v>3961</v>
      </c>
      <c r="B53">
        <v>1477</v>
      </c>
      <c r="C53" t="s">
        <v>122</v>
      </c>
      <c r="D53" t="s">
        <v>123</v>
      </c>
      <c r="E53" t="s">
        <v>101</v>
      </c>
      <c r="F53" t="s">
        <v>101</v>
      </c>
      <c r="G53" t="s">
        <v>22</v>
      </c>
      <c r="H53">
        <v>0</v>
      </c>
      <c r="I53">
        <v>1813080</v>
      </c>
      <c r="J53">
        <v>842900</v>
      </c>
      <c r="K53">
        <v>950700</v>
      </c>
      <c r="L53" s="1">
        <f>K53/J53</f>
        <v>1.127891802111757</v>
      </c>
      <c r="M53" t="s">
        <v>23</v>
      </c>
    </row>
    <row r="54" spans="1:14">
      <c r="A54">
        <v>3949</v>
      </c>
      <c r="B54">
        <v>1478</v>
      </c>
      <c r="C54" t="s">
        <v>124</v>
      </c>
      <c r="D54" t="s">
        <v>117</v>
      </c>
      <c r="E54" t="s">
        <v>101</v>
      </c>
      <c r="F54" t="s">
        <v>101</v>
      </c>
      <c r="G54" t="s">
        <v>27</v>
      </c>
      <c r="H54">
        <v>0</v>
      </c>
      <c r="I54">
        <v>23416359.38</v>
      </c>
      <c r="J54">
        <v>1000000</v>
      </c>
      <c r="K54">
        <v>11077000</v>
      </c>
      <c r="L54" s="1">
        <f>K54/J54</f>
        <v>11.077</v>
      </c>
      <c r="M54" t="s">
        <v>23</v>
      </c>
    </row>
    <row r="55" spans="1:14">
      <c r="A55">
        <v>3910</v>
      </c>
      <c r="B55">
        <v>1479</v>
      </c>
      <c r="C55" t="s">
        <v>125</v>
      </c>
      <c r="D55" t="s">
        <v>91</v>
      </c>
      <c r="E55" t="s">
        <v>126</v>
      </c>
      <c r="F55" t="s">
        <v>126</v>
      </c>
      <c r="G55" t="s">
        <v>22</v>
      </c>
      <c r="H55">
        <v>0</v>
      </c>
      <c r="I55">
        <v>201476533</v>
      </c>
      <c r="J55">
        <v>19677100</v>
      </c>
      <c r="K55">
        <v>19534510</v>
      </c>
      <c r="L55" s="1">
        <f>K55/J55</f>
        <v>0.9927535053437753</v>
      </c>
      <c r="M55" t="s">
        <v>23</v>
      </c>
    </row>
    <row r="56" spans="1:14">
      <c r="A56">
        <v>3971</v>
      </c>
      <c r="B56">
        <v>1480</v>
      </c>
      <c r="C56" t="s">
        <v>127</v>
      </c>
      <c r="D56" t="s">
        <v>41</v>
      </c>
      <c r="E56" t="s">
        <v>126</v>
      </c>
      <c r="F56" t="s">
        <v>126</v>
      </c>
      <c r="G56" t="s">
        <v>27</v>
      </c>
      <c r="H56">
        <v>0</v>
      </c>
      <c r="I56">
        <v>660000</v>
      </c>
      <c r="J56">
        <v>466400</v>
      </c>
      <c r="K56">
        <v>400000</v>
      </c>
      <c r="L56" s="1">
        <f>K56/J56</f>
        <v>0.8576329331046312</v>
      </c>
      <c r="M56" t="s">
        <v>128</v>
      </c>
    </row>
    <row r="57" spans="1:14">
      <c r="A57">
        <v>3964</v>
      </c>
      <c r="B57">
        <v>1481</v>
      </c>
      <c r="C57" t="s">
        <v>129</v>
      </c>
      <c r="D57" t="s">
        <v>130</v>
      </c>
      <c r="E57" t="s">
        <v>126</v>
      </c>
      <c r="F57" t="s">
        <v>126</v>
      </c>
      <c r="G57" t="s">
        <v>22</v>
      </c>
      <c r="H57">
        <v>0</v>
      </c>
      <c r="I57">
        <v>600000</v>
      </c>
      <c r="J57">
        <v>300000</v>
      </c>
      <c r="K57">
        <v>246000</v>
      </c>
      <c r="L57" s="1">
        <f>K57/J57</f>
        <v>0.82</v>
      </c>
      <c r="M57" t="s">
        <v>23</v>
      </c>
    </row>
    <row r="58" spans="1:14">
      <c r="A58">
        <v>3979</v>
      </c>
      <c r="B58">
        <v>1482</v>
      </c>
      <c r="C58" t="s">
        <v>131</v>
      </c>
      <c r="D58" t="s">
        <v>15</v>
      </c>
      <c r="E58" t="s">
        <v>126</v>
      </c>
      <c r="F58" t="s">
        <v>126</v>
      </c>
      <c r="G58" t="s">
        <v>27</v>
      </c>
      <c r="H58">
        <v>0</v>
      </c>
      <c r="I58">
        <v>15997000</v>
      </c>
      <c r="J58">
        <v>5605500</v>
      </c>
      <c r="K58">
        <v>5551500</v>
      </c>
      <c r="L58" s="1">
        <f>K58/J58</f>
        <v>0.9903666042279904</v>
      </c>
      <c r="M58" t="s">
        <v>18</v>
      </c>
    </row>
    <row r="59" spans="1:14">
      <c r="A59">
        <v>3707</v>
      </c>
      <c r="B59">
        <v>1483</v>
      </c>
      <c r="C59" t="s">
        <v>132</v>
      </c>
      <c r="D59" t="s">
        <v>20</v>
      </c>
      <c r="E59" t="s">
        <v>126</v>
      </c>
      <c r="F59" t="s">
        <v>133</v>
      </c>
      <c r="G59" t="s">
        <v>54</v>
      </c>
      <c r="H59">
        <v>591</v>
      </c>
      <c r="I59">
        <v>5232240</v>
      </c>
      <c r="J59">
        <v>35792700</v>
      </c>
      <c r="K59">
        <v>36979100</v>
      </c>
      <c r="L59" s="1">
        <f>K59/J59</f>
        <v>1.033146423712098</v>
      </c>
      <c r="M59" t="s">
        <v>23</v>
      </c>
      <c r="N59" t="s">
        <v>134</v>
      </c>
    </row>
    <row r="60" spans="1:14">
      <c r="A60">
        <v>3819</v>
      </c>
      <c r="B60">
        <v>1484</v>
      </c>
      <c r="C60" t="s">
        <v>135</v>
      </c>
      <c r="D60" t="s">
        <v>136</v>
      </c>
      <c r="E60" t="s">
        <v>126</v>
      </c>
      <c r="F60" t="s">
        <v>137</v>
      </c>
      <c r="G60" t="s">
        <v>54</v>
      </c>
      <c r="H60">
        <v>592</v>
      </c>
      <c r="I60">
        <v>62000000</v>
      </c>
      <c r="J60">
        <v>16735000</v>
      </c>
      <c r="K60">
        <v>28273250</v>
      </c>
      <c r="L60" s="1">
        <f>K60/J60</f>
        <v>1.689468180460113</v>
      </c>
      <c r="M60" t="s">
        <v>23</v>
      </c>
      <c r="N60" t="s">
        <v>33</v>
      </c>
    </row>
    <row r="61" spans="1:14">
      <c r="A61">
        <v>3970</v>
      </c>
      <c r="B61">
        <v>1485</v>
      </c>
      <c r="C61" t="s">
        <v>138</v>
      </c>
      <c r="D61" t="s">
        <v>139</v>
      </c>
      <c r="E61" t="s">
        <v>126</v>
      </c>
      <c r="F61" t="s">
        <v>21</v>
      </c>
      <c r="G61" t="s">
        <v>22</v>
      </c>
      <c r="H61">
        <v>582</v>
      </c>
      <c r="I61">
        <v>15582538</v>
      </c>
      <c r="J61">
        <v>13150000</v>
      </c>
      <c r="K61">
        <v>11051467</v>
      </c>
      <c r="L61" s="1">
        <f>K61/J61</f>
        <v>0.840415741444867</v>
      </c>
      <c r="M61" t="s">
        <v>23</v>
      </c>
    </row>
    <row r="62" spans="1:14">
      <c r="A62">
        <v>3946</v>
      </c>
      <c r="B62">
        <v>1486</v>
      </c>
      <c r="C62" t="s">
        <v>140</v>
      </c>
      <c r="D62" t="s">
        <v>141</v>
      </c>
      <c r="E62" t="s">
        <v>126</v>
      </c>
      <c r="F62" t="s">
        <v>126</v>
      </c>
      <c r="G62" t="s">
        <v>22</v>
      </c>
      <c r="H62">
        <v>0</v>
      </c>
      <c r="I62">
        <v>20020000</v>
      </c>
      <c r="J62">
        <v>6900000</v>
      </c>
      <c r="K62">
        <v>3198260</v>
      </c>
      <c r="L62" s="1">
        <f>K62/J62</f>
        <v>0.4635159420289855</v>
      </c>
      <c r="M62" t="s">
        <v>23</v>
      </c>
    </row>
    <row r="63" spans="1:14">
      <c r="A63">
        <v>3966</v>
      </c>
      <c r="B63">
        <v>1487</v>
      </c>
      <c r="C63" t="s">
        <v>142</v>
      </c>
      <c r="D63" t="s">
        <v>143</v>
      </c>
      <c r="E63" t="s">
        <v>126</v>
      </c>
      <c r="F63" t="s">
        <v>126</v>
      </c>
      <c r="G63" t="s">
        <v>22</v>
      </c>
      <c r="H63">
        <v>0</v>
      </c>
      <c r="I63">
        <v>76500003</v>
      </c>
      <c r="J63">
        <v>24075000</v>
      </c>
      <c r="K63">
        <v>14989421.2</v>
      </c>
      <c r="L63" s="1">
        <f>K63/J63</f>
        <v>0.6226135493250259</v>
      </c>
      <c r="M63" t="s">
        <v>23</v>
      </c>
    </row>
    <row r="64" spans="1:14">
      <c r="A64">
        <v>0</v>
      </c>
      <c r="B64">
        <v>1488</v>
      </c>
      <c r="C64" t="s">
        <v>144</v>
      </c>
      <c r="D64" t="s">
        <v>145</v>
      </c>
      <c r="E64" t="s">
        <v>126</v>
      </c>
      <c r="F64" t="s">
        <v>126</v>
      </c>
      <c r="G64" t="s">
        <v>22</v>
      </c>
      <c r="H64">
        <v>0</v>
      </c>
      <c r="I64">
        <v>0</v>
      </c>
      <c r="J64">
        <v>748120</v>
      </c>
      <c r="K64">
        <v>714840</v>
      </c>
      <c r="L64" s="1">
        <f>K64/J64</f>
        <v>0.9555151579960434</v>
      </c>
      <c r="M64" t="s">
        <v>23</v>
      </c>
    </row>
    <row r="65" spans="1:14">
      <c r="A65">
        <v>3991</v>
      </c>
      <c r="B65">
        <v>1489</v>
      </c>
      <c r="C65" t="s">
        <v>146</v>
      </c>
      <c r="D65" t="s">
        <v>32</v>
      </c>
      <c r="E65" t="s">
        <v>147</v>
      </c>
      <c r="F65" t="s">
        <v>147</v>
      </c>
      <c r="G65" t="s">
        <v>27</v>
      </c>
      <c r="H65">
        <v>0</v>
      </c>
      <c r="I65">
        <v>7248000</v>
      </c>
      <c r="J65">
        <v>4009600</v>
      </c>
      <c r="K65">
        <v>4009600</v>
      </c>
      <c r="L65" s="1">
        <f>K65/J65</f>
        <v>1</v>
      </c>
      <c r="M65" t="s">
        <v>23</v>
      </c>
    </row>
    <row r="66" spans="1:14">
      <c r="A66">
        <v>3997</v>
      </c>
      <c r="B66">
        <v>1490</v>
      </c>
      <c r="C66" t="s">
        <v>148</v>
      </c>
      <c r="D66" t="s">
        <v>149</v>
      </c>
      <c r="E66" t="s">
        <v>147</v>
      </c>
      <c r="F66" t="s">
        <v>147</v>
      </c>
      <c r="G66" t="s">
        <v>27</v>
      </c>
      <c r="H66">
        <v>0</v>
      </c>
      <c r="I66">
        <v>1522000</v>
      </c>
      <c r="J66">
        <v>685120</v>
      </c>
      <c r="K66">
        <v>873640</v>
      </c>
      <c r="L66" s="1">
        <f>K66/J66</f>
        <v>1.275163475011677</v>
      </c>
      <c r="M66" t="s">
        <v>23</v>
      </c>
    </row>
    <row r="67" spans="1:14">
      <c r="A67">
        <v>4000</v>
      </c>
      <c r="B67">
        <v>1491</v>
      </c>
      <c r="C67" t="s">
        <v>150</v>
      </c>
      <c r="D67" t="s">
        <v>119</v>
      </c>
      <c r="E67" t="s">
        <v>147</v>
      </c>
      <c r="F67" t="s">
        <v>147</v>
      </c>
      <c r="G67" t="s">
        <v>22</v>
      </c>
      <c r="H67">
        <v>0</v>
      </c>
      <c r="I67">
        <v>21839230</v>
      </c>
      <c r="J67">
        <v>9808240</v>
      </c>
      <c r="K67">
        <v>17647790</v>
      </c>
      <c r="L67" s="1">
        <f>K67/J67</f>
        <v>1.799282032250434</v>
      </c>
      <c r="M67" t="s">
        <v>23</v>
      </c>
    </row>
    <row r="68" spans="1:14">
      <c r="A68">
        <v>3939</v>
      </c>
      <c r="B68">
        <v>1492</v>
      </c>
      <c r="C68" t="s">
        <v>151</v>
      </c>
      <c r="D68" t="s">
        <v>91</v>
      </c>
      <c r="E68" t="s">
        <v>147</v>
      </c>
      <c r="F68" t="s">
        <v>147</v>
      </c>
      <c r="G68" t="s">
        <v>110</v>
      </c>
      <c r="H68">
        <v>0</v>
      </c>
      <c r="I68">
        <v>28070050</v>
      </c>
      <c r="J68">
        <v>0</v>
      </c>
      <c r="K68">
        <v>0</v>
      </c>
      <c r="L68" s="1" t="str">
        <f>K68/J68</f>
        <v>0</v>
      </c>
      <c r="M68" t="s">
        <v>58</v>
      </c>
    </row>
    <row r="69" spans="1:14">
      <c r="A69">
        <v>3963</v>
      </c>
      <c r="B69">
        <v>1493</v>
      </c>
      <c r="C69" t="s">
        <v>152</v>
      </c>
      <c r="D69" t="s">
        <v>80</v>
      </c>
      <c r="E69" t="s">
        <v>147</v>
      </c>
      <c r="F69" t="s">
        <v>147</v>
      </c>
      <c r="G69" t="s">
        <v>22</v>
      </c>
      <c r="H69">
        <v>0</v>
      </c>
      <c r="I69">
        <v>25228000</v>
      </c>
      <c r="J69">
        <v>5050220</v>
      </c>
      <c r="K69">
        <v>2322420</v>
      </c>
      <c r="L69" s="1">
        <f>K69/J69</f>
        <v>0.4598651147870786</v>
      </c>
      <c r="M69" t="s">
        <v>23</v>
      </c>
    </row>
    <row r="70" spans="1:14">
      <c r="A70">
        <v>3988</v>
      </c>
      <c r="B70">
        <v>1494</v>
      </c>
      <c r="C70" t="s">
        <v>153</v>
      </c>
      <c r="D70" t="s">
        <v>154</v>
      </c>
      <c r="E70" t="s">
        <v>147</v>
      </c>
      <c r="F70" t="s">
        <v>147</v>
      </c>
      <c r="G70" t="s">
        <v>22</v>
      </c>
      <c r="H70">
        <v>0</v>
      </c>
      <c r="I70">
        <v>23845133</v>
      </c>
      <c r="J70">
        <v>12371760</v>
      </c>
      <c r="K70">
        <v>11431811.7</v>
      </c>
      <c r="L70" s="1">
        <f>K70/J70</f>
        <v>0.9240246901006809</v>
      </c>
      <c r="M70" t="s">
        <v>23</v>
      </c>
    </row>
    <row r="71" spans="1:14">
      <c r="A71">
        <v>3995</v>
      </c>
      <c r="B71">
        <v>1495</v>
      </c>
      <c r="C71" t="s">
        <v>155</v>
      </c>
      <c r="D71" t="s">
        <v>156</v>
      </c>
      <c r="E71" t="s">
        <v>147</v>
      </c>
      <c r="F71" t="s">
        <v>147</v>
      </c>
      <c r="G71" t="s">
        <v>17</v>
      </c>
      <c r="H71">
        <v>0</v>
      </c>
      <c r="I71">
        <v>750000000</v>
      </c>
      <c r="J71">
        <v>16815800</v>
      </c>
      <c r="K71">
        <v>0</v>
      </c>
      <c r="L71" s="1">
        <f>K71/J71</f>
        <v>0</v>
      </c>
      <c r="M71" t="s">
        <v>23</v>
      </c>
    </row>
    <row r="72" spans="1:14">
      <c r="A72">
        <v>3995</v>
      </c>
      <c r="B72">
        <v>1495</v>
      </c>
      <c r="C72" t="s">
        <v>155</v>
      </c>
      <c r="D72" t="s">
        <v>156</v>
      </c>
      <c r="E72" t="s">
        <v>147</v>
      </c>
      <c r="F72" t="s">
        <v>157</v>
      </c>
      <c r="G72" t="s">
        <v>22</v>
      </c>
      <c r="H72">
        <v>62</v>
      </c>
      <c r="I72">
        <v>750000000</v>
      </c>
      <c r="J72">
        <v>16815800</v>
      </c>
      <c r="K72">
        <v>0</v>
      </c>
      <c r="L72" s="1">
        <f>K72/J72</f>
        <v>0</v>
      </c>
      <c r="M72" t="s">
        <v>23</v>
      </c>
    </row>
    <row r="73" spans="1:14">
      <c r="A73">
        <v>4009</v>
      </c>
      <c r="B73">
        <v>1496</v>
      </c>
      <c r="C73" t="s">
        <v>96</v>
      </c>
      <c r="D73" t="s">
        <v>97</v>
      </c>
      <c r="E73" t="s">
        <v>147</v>
      </c>
      <c r="F73" t="s">
        <v>147</v>
      </c>
      <c r="G73" t="s">
        <v>22</v>
      </c>
      <c r="H73">
        <v>0</v>
      </c>
      <c r="I73">
        <v>480000</v>
      </c>
      <c r="J73">
        <v>107560</v>
      </c>
      <c r="K73">
        <v>148560</v>
      </c>
      <c r="L73" s="1">
        <f>K73/J73</f>
        <v>1.381182595760506</v>
      </c>
      <c r="M73" t="s">
        <v>23</v>
      </c>
    </row>
    <row r="74" spans="1:14">
      <c r="A74">
        <v>3974</v>
      </c>
      <c r="B74">
        <v>1497</v>
      </c>
      <c r="C74" t="s">
        <v>158</v>
      </c>
      <c r="D74" t="s">
        <v>50</v>
      </c>
      <c r="E74" t="s">
        <v>147</v>
      </c>
      <c r="F74" t="s">
        <v>159</v>
      </c>
      <c r="G74" t="s">
        <v>54</v>
      </c>
      <c r="H74">
        <v>581</v>
      </c>
      <c r="I74">
        <v>145512000</v>
      </c>
      <c r="J74">
        <v>61362000</v>
      </c>
      <c r="K74">
        <v>77978040</v>
      </c>
      <c r="L74" s="1">
        <f>K74/J74</f>
        <v>1.2707871321013</v>
      </c>
      <c r="M74" t="s">
        <v>160</v>
      </c>
      <c r="N74" t="s">
        <v>161</v>
      </c>
    </row>
    <row r="75" spans="1:14">
      <c r="A75">
        <v>4015</v>
      </c>
      <c r="B75">
        <v>1498</v>
      </c>
      <c r="C75" t="s">
        <v>162</v>
      </c>
      <c r="D75" t="s">
        <v>61</v>
      </c>
      <c r="E75" t="s">
        <v>147</v>
      </c>
      <c r="F75" t="s">
        <v>147</v>
      </c>
      <c r="G75" t="s">
        <v>22</v>
      </c>
      <c r="H75">
        <v>0</v>
      </c>
      <c r="I75">
        <v>380000</v>
      </c>
      <c r="J75">
        <v>164000</v>
      </c>
      <c r="K75">
        <v>164000</v>
      </c>
      <c r="L75" s="1">
        <f>K75/J75</f>
        <v>1</v>
      </c>
      <c r="M75" t="s">
        <v>23</v>
      </c>
    </row>
    <row r="76" spans="1:14">
      <c r="A76">
        <v>4001</v>
      </c>
      <c r="B76">
        <v>1499</v>
      </c>
      <c r="C76" t="s">
        <v>163</v>
      </c>
      <c r="D76" t="s">
        <v>61</v>
      </c>
      <c r="E76" t="s">
        <v>147</v>
      </c>
      <c r="F76" t="s">
        <v>147</v>
      </c>
      <c r="G76" t="s">
        <v>22</v>
      </c>
      <c r="H76">
        <v>0</v>
      </c>
      <c r="I76">
        <v>17430343</v>
      </c>
      <c r="J76">
        <v>7898420</v>
      </c>
      <c r="K76">
        <v>6316660.12</v>
      </c>
      <c r="L76" s="1">
        <f>K76/J76</f>
        <v>0.79973717781531</v>
      </c>
      <c r="M76" t="s">
        <v>23</v>
      </c>
    </row>
    <row r="77" spans="1:14">
      <c r="A77">
        <v>4016</v>
      </c>
      <c r="B77">
        <v>1500</v>
      </c>
      <c r="C77" t="s">
        <v>164</v>
      </c>
      <c r="D77" t="s">
        <v>136</v>
      </c>
      <c r="E77" t="s">
        <v>147</v>
      </c>
      <c r="F77" t="s">
        <v>147</v>
      </c>
      <c r="G77" t="s">
        <v>22</v>
      </c>
      <c r="H77">
        <v>0</v>
      </c>
      <c r="I77">
        <v>1540000</v>
      </c>
      <c r="J77">
        <v>3476000</v>
      </c>
      <c r="K77">
        <v>1969739.875</v>
      </c>
      <c r="L77" s="1">
        <f>K77/J77</f>
        <v>0.5666685486191024</v>
      </c>
      <c r="M77" t="s">
        <v>23</v>
      </c>
    </row>
    <row r="78" spans="1:14">
      <c r="A78">
        <v>4013</v>
      </c>
      <c r="B78">
        <v>1501</v>
      </c>
      <c r="C78" t="s">
        <v>165</v>
      </c>
      <c r="D78" t="s">
        <v>166</v>
      </c>
      <c r="E78" t="s">
        <v>147</v>
      </c>
      <c r="F78" t="s">
        <v>147</v>
      </c>
      <c r="G78" t="s">
        <v>22</v>
      </c>
      <c r="H78">
        <v>0</v>
      </c>
      <c r="I78">
        <v>45000000</v>
      </c>
      <c r="J78">
        <v>8172000</v>
      </c>
      <c r="K78">
        <v>8172000</v>
      </c>
      <c r="L78" s="1">
        <f>K78/J78</f>
        <v>1</v>
      </c>
      <c r="M78" t="s">
        <v>160</v>
      </c>
    </row>
    <row r="79" spans="1:14">
      <c r="A79">
        <v>0</v>
      </c>
      <c r="B79">
        <v>1502</v>
      </c>
      <c r="C79" t="s">
        <v>167</v>
      </c>
      <c r="D79" t="s">
        <v>168</v>
      </c>
      <c r="E79" t="s">
        <v>147</v>
      </c>
      <c r="F79" t="s">
        <v>147</v>
      </c>
      <c r="G79" t="s">
        <v>110</v>
      </c>
      <c r="H79">
        <v>0</v>
      </c>
      <c r="I79">
        <v>0</v>
      </c>
      <c r="J79">
        <v>0</v>
      </c>
      <c r="K79">
        <v>0</v>
      </c>
      <c r="L79" s="1" t="str">
        <f>K79/J79</f>
        <v>0</v>
      </c>
      <c r="M79" t="s">
        <v>169</v>
      </c>
    </row>
    <row r="80" spans="1:14">
      <c r="A80">
        <v>4020</v>
      </c>
      <c r="B80">
        <v>1503</v>
      </c>
      <c r="C80" t="s">
        <v>170</v>
      </c>
      <c r="D80" t="s">
        <v>171</v>
      </c>
      <c r="E80" t="s">
        <v>147</v>
      </c>
      <c r="F80" t="s">
        <v>147</v>
      </c>
      <c r="G80" t="s">
        <v>22</v>
      </c>
      <c r="H80">
        <v>0</v>
      </c>
      <c r="I80">
        <v>1490000</v>
      </c>
      <c r="J80">
        <v>1162000</v>
      </c>
      <c r="K80">
        <v>1137500</v>
      </c>
      <c r="L80" s="1">
        <f>K80/J80</f>
        <v>0.9789156626506024</v>
      </c>
      <c r="M80" t="s">
        <v>23</v>
      </c>
    </row>
    <row r="81" spans="1:14">
      <c r="A81">
        <v>4024</v>
      </c>
      <c r="B81">
        <v>1504</v>
      </c>
      <c r="C81" t="s">
        <v>172</v>
      </c>
      <c r="D81" t="s">
        <v>173</v>
      </c>
      <c r="E81" t="s">
        <v>147</v>
      </c>
      <c r="F81" t="s">
        <v>147</v>
      </c>
      <c r="G81" t="s">
        <v>22</v>
      </c>
      <c r="H81">
        <v>0</v>
      </c>
      <c r="I81">
        <v>750000</v>
      </c>
      <c r="J81">
        <v>750000</v>
      </c>
      <c r="K81">
        <v>300000</v>
      </c>
      <c r="L81" s="1">
        <f>K81/J81</f>
        <v>0.4</v>
      </c>
      <c r="M81" t="s">
        <v>23</v>
      </c>
    </row>
    <row r="82" spans="1:14">
      <c r="A82">
        <v>3975</v>
      </c>
      <c r="B82">
        <v>1505</v>
      </c>
      <c r="C82" t="s">
        <v>174</v>
      </c>
      <c r="D82" t="s">
        <v>46</v>
      </c>
      <c r="E82" t="s">
        <v>175</v>
      </c>
      <c r="F82" t="s">
        <v>176</v>
      </c>
      <c r="G82" t="s">
        <v>22</v>
      </c>
      <c r="H82">
        <v>576</v>
      </c>
      <c r="I82">
        <v>1239382629</v>
      </c>
      <c r="J82">
        <v>136188400</v>
      </c>
      <c r="K82">
        <v>505424794.69</v>
      </c>
      <c r="L82" s="1">
        <f>K82/J82</f>
        <v>3.711217656496442</v>
      </c>
      <c r="M82" t="s">
        <v>177</v>
      </c>
      <c r="N82" t="s">
        <v>161</v>
      </c>
    </row>
    <row r="83" spans="1:14">
      <c r="A83">
        <v>4027</v>
      </c>
      <c r="B83">
        <v>1506</v>
      </c>
      <c r="C83" t="s">
        <v>178</v>
      </c>
      <c r="D83" t="s">
        <v>149</v>
      </c>
      <c r="E83" t="s">
        <v>175</v>
      </c>
      <c r="F83" t="s">
        <v>175</v>
      </c>
      <c r="G83" t="s">
        <v>22</v>
      </c>
      <c r="H83">
        <v>0</v>
      </c>
      <c r="I83">
        <v>1490000</v>
      </c>
      <c r="J83">
        <v>720840</v>
      </c>
      <c r="K83">
        <v>467200</v>
      </c>
      <c r="L83" s="1">
        <f>K83/J83</f>
        <v>0.6481327340325176</v>
      </c>
      <c r="M83" t="s">
        <v>23</v>
      </c>
    </row>
    <row r="84" spans="1:14">
      <c r="A84">
        <v>3999</v>
      </c>
      <c r="B84">
        <v>1507</v>
      </c>
      <c r="C84" t="s">
        <v>179</v>
      </c>
      <c r="D84" t="s">
        <v>180</v>
      </c>
      <c r="E84" t="s">
        <v>175</v>
      </c>
      <c r="F84" t="s">
        <v>21</v>
      </c>
      <c r="G84" t="s">
        <v>22</v>
      </c>
      <c r="H84">
        <v>521</v>
      </c>
      <c r="I84">
        <v>12978000</v>
      </c>
      <c r="J84">
        <v>6900596</v>
      </c>
      <c r="K84">
        <v>14657463</v>
      </c>
      <c r="L84" s="1">
        <f>K84/J84</f>
        <v>2.124086528178146</v>
      </c>
      <c r="M84" t="s">
        <v>23</v>
      </c>
    </row>
    <row r="85" spans="1:14">
      <c r="A85">
        <v>4006</v>
      </c>
      <c r="B85">
        <v>1508</v>
      </c>
      <c r="C85" t="s">
        <v>181</v>
      </c>
      <c r="D85" t="s">
        <v>35</v>
      </c>
      <c r="E85" t="s">
        <v>175</v>
      </c>
      <c r="F85" t="s">
        <v>175</v>
      </c>
      <c r="G85" t="s">
        <v>22</v>
      </c>
      <c r="H85">
        <v>0</v>
      </c>
      <c r="I85">
        <v>151200624</v>
      </c>
      <c r="J85">
        <v>58430000</v>
      </c>
      <c r="K85">
        <v>40498868.8</v>
      </c>
      <c r="L85" s="1">
        <f>K85/J85</f>
        <v>0.693117727194934</v>
      </c>
      <c r="M85" t="s">
        <v>36</v>
      </c>
    </row>
    <row r="86" spans="1:14">
      <c r="A86">
        <v>4035</v>
      </c>
      <c r="B86">
        <v>1509</v>
      </c>
      <c r="C86" t="s">
        <v>182</v>
      </c>
      <c r="D86" t="s">
        <v>183</v>
      </c>
      <c r="E86" t="s">
        <v>175</v>
      </c>
      <c r="F86" t="s">
        <v>175</v>
      </c>
      <c r="G86" t="s">
        <v>22</v>
      </c>
      <c r="H86">
        <v>0</v>
      </c>
      <c r="I86">
        <v>1250000</v>
      </c>
      <c r="J86">
        <v>615000</v>
      </c>
      <c r="K86">
        <v>533000</v>
      </c>
      <c r="L86" s="1">
        <f>K86/J86</f>
        <v>0.8666666666666667</v>
      </c>
      <c r="M86" t="s">
        <v>23</v>
      </c>
    </row>
    <row r="87" spans="1:14">
      <c r="A87">
        <v>3984</v>
      </c>
      <c r="B87">
        <v>1510</v>
      </c>
      <c r="C87" t="s">
        <v>184</v>
      </c>
      <c r="D87" t="s">
        <v>20</v>
      </c>
      <c r="E87" t="s">
        <v>175</v>
      </c>
      <c r="F87" t="s">
        <v>21</v>
      </c>
      <c r="G87" t="s">
        <v>17</v>
      </c>
      <c r="H87">
        <v>521</v>
      </c>
      <c r="I87">
        <v>18996888</v>
      </c>
      <c r="J87">
        <v>0</v>
      </c>
      <c r="K87">
        <v>0</v>
      </c>
      <c r="L87" s="1" t="str">
        <f>K87/J87</f>
        <v>0</v>
      </c>
      <c r="M87" t="s">
        <v>23</v>
      </c>
      <c r="N87" t="s">
        <v>62</v>
      </c>
    </row>
    <row r="88" spans="1:14">
      <c r="A88">
        <v>4017</v>
      </c>
      <c r="B88">
        <v>1511</v>
      </c>
      <c r="C88" t="s">
        <v>185</v>
      </c>
      <c r="D88" t="s">
        <v>136</v>
      </c>
      <c r="E88" t="s">
        <v>175</v>
      </c>
      <c r="F88" t="s">
        <v>175</v>
      </c>
      <c r="G88" t="s">
        <v>110</v>
      </c>
      <c r="H88">
        <v>0</v>
      </c>
      <c r="I88">
        <v>3000000</v>
      </c>
      <c r="J88">
        <v>0</v>
      </c>
      <c r="K88">
        <v>0</v>
      </c>
      <c r="L88" s="1" t="str">
        <f>K88/J88</f>
        <v>0</v>
      </c>
      <c r="M88" t="s">
        <v>23</v>
      </c>
    </row>
    <row r="89" spans="1:14">
      <c r="A89">
        <v>4010</v>
      </c>
      <c r="B89">
        <v>1512</v>
      </c>
      <c r="C89" t="s">
        <v>186</v>
      </c>
      <c r="D89" t="s">
        <v>35</v>
      </c>
      <c r="E89" t="s">
        <v>175</v>
      </c>
      <c r="F89" t="s">
        <v>187</v>
      </c>
      <c r="G89" t="s">
        <v>22</v>
      </c>
      <c r="H89">
        <v>425</v>
      </c>
      <c r="I89">
        <v>60836510</v>
      </c>
      <c r="J89">
        <v>19700000</v>
      </c>
      <c r="K89">
        <v>20677050</v>
      </c>
      <c r="L89" s="1">
        <f>K89/J89</f>
        <v>1.049596446700508</v>
      </c>
      <c r="M89" t="s">
        <v>36</v>
      </c>
      <c r="N89" t="s">
        <v>134</v>
      </c>
    </row>
    <row r="90" spans="1:14">
      <c r="A90">
        <v>4042</v>
      </c>
      <c r="B90">
        <v>1513</v>
      </c>
      <c r="C90" t="s">
        <v>188</v>
      </c>
      <c r="D90" t="s">
        <v>189</v>
      </c>
      <c r="E90" t="s">
        <v>175</v>
      </c>
      <c r="F90" t="s">
        <v>175</v>
      </c>
      <c r="G90" t="s">
        <v>22</v>
      </c>
      <c r="H90">
        <v>0</v>
      </c>
      <c r="I90">
        <v>5378000</v>
      </c>
      <c r="J90">
        <v>1160860</v>
      </c>
      <c r="K90">
        <v>2697604</v>
      </c>
      <c r="L90" s="1">
        <f>K90/J90</f>
        <v>2.323797873989973</v>
      </c>
      <c r="M90" t="s">
        <v>23</v>
      </c>
    </row>
    <row r="91" spans="1:14">
      <c r="A91">
        <v>4031</v>
      </c>
      <c r="B91">
        <v>1514</v>
      </c>
      <c r="C91" t="s">
        <v>190</v>
      </c>
      <c r="D91" t="s">
        <v>35</v>
      </c>
      <c r="E91" t="s">
        <v>157</v>
      </c>
      <c r="F91" t="s">
        <v>21</v>
      </c>
      <c r="G91" t="s">
        <v>22</v>
      </c>
      <c r="H91">
        <v>490</v>
      </c>
      <c r="I91">
        <v>398083082</v>
      </c>
      <c r="J91">
        <v>42068000</v>
      </c>
      <c r="K91">
        <v>36828893</v>
      </c>
      <c r="L91" s="1">
        <f>K91/J91</f>
        <v>0.875460991727679</v>
      </c>
      <c r="M91" t="s">
        <v>36</v>
      </c>
      <c r="N91" t="s">
        <v>161</v>
      </c>
    </row>
    <row r="92" spans="1:14">
      <c r="A92">
        <v>4049</v>
      </c>
      <c r="B92">
        <v>1515</v>
      </c>
      <c r="C92" t="s">
        <v>191</v>
      </c>
      <c r="D92" t="s">
        <v>192</v>
      </c>
      <c r="E92" t="s">
        <v>157</v>
      </c>
      <c r="F92" t="s">
        <v>157</v>
      </c>
      <c r="G92" t="s">
        <v>22</v>
      </c>
      <c r="H92">
        <v>0</v>
      </c>
      <c r="I92">
        <v>47460000</v>
      </c>
      <c r="J92">
        <v>32041999.99</v>
      </c>
      <c r="K92">
        <v>5379500.01</v>
      </c>
      <c r="L92" s="1">
        <f>K92/J92</f>
        <v>0.1678890210248702</v>
      </c>
      <c r="M92" t="s">
        <v>193</v>
      </c>
    </row>
    <row r="93" spans="1:14">
      <c r="A93">
        <v>0</v>
      </c>
      <c r="B93">
        <v>1516</v>
      </c>
      <c r="C93" t="s">
        <v>194</v>
      </c>
      <c r="D93" t="s">
        <v>195</v>
      </c>
      <c r="E93" t="s">
        <v>157</v>
      </c>
      <c r="F93" t="s">
        <v>21</v>
      </c>
      <c r="G93" t="s">
        <v>17</v>
      </c>
      <c r="H93">
        <v>490</v>
      </c>
      <c r="I93">
        <v>0</v>
      </c>
      <c r="J93">
        <v>0</v>
      </c>
      <c r="K93">
        <v>0</v>
      </c>
      <c r="L93" s="1" t="str">
        <f>K93/J93</f>
        <v>0</v>
      </c>
      <c r="M93" t="s">
        <v>23</v>
      </c>
      <c r="N93" t="s">
        <v>62</v>
      </c>
    </row>
    <row r="94" spans="1:14">
      <c r="A94">
        <v>4038</v>
      </c>
      <c r="B94">
        <v>1517</v>
      </c>
      <c r="C94" t="s">
        <v>196</v>
      </c>
      <c r="D94" t="s">
        <v>197</v>
      </c>
      <c r="E94" t="s">
        <v>157</v>
      </c>
      <c r="F94" t="s">
        <v>198</v>
      </c>
      <c r="G94" t="s">
        <v>17</v>
      </c>
      <c r="H94">
        <v>321</v>
      </c>
      <c r="I94">
        <v>75169600</v>
      </c>
      <c r="J94">
        <v>0</v>
      </c>
      <c r="K94">
        <v>0</v>
      </c>
      <c r="L94" s="1" t="str">
        <f>K94/J94</f>
        <v>0</v>
      </c>
      <c r="M94" t="s">
        <v>36</v>
      </c>
      <c r="N94" t="s">
        <v>62</v>
      </c>
    </row>
    <row r="95" spans="1:14">
      <c r="A95">
        <v>4038</v>
      </c>
      <c r="B95">
        <v>1517</v>
      </c>
      <c r="C95" t="s">
        <v>196</v>
      </c>
      <c r="D95" t="s">
        <v>197</v>
      </c>
      <c r="E95" t="s">
        <v>157</v>
      </c>
      <c r="F95" t="s">
        <v>157</v>
      </c>
      <c r="G95" t="s">
        <v>51</v>
      </c>
      <c r="H95">
        <v>0</v>
      </c>
      <c r="I95">
        <v>75169600</v>
      </c>
      <c r="J95">
        <v>0</v>
      </c>
      <c r="K95">
        <v>0</v>
      </c>
      <c r="L95" s="1" t="str">
        <f>K95/J95</f>
        <v>0</v>
      </c>
      <c r="M95" t="s">
        <v>36</v>
      </c>
      <c r="N95" t="s">
        <v>62</v>
      </c>
    </row>
    <row r="96" spans="1:14">
      <c r="A96">
        <v>0</v>
      </c>
      <c r="B96">
        <v>1518</v>
      </c>
      <c r="C96" t="s">
        <v>199</v>
      </c>
      <c r="D96" t="s">
        <v>197</v>
      </c>
      <c r="E96" t="s">
        <v>157</v>
      </c>
      <c r="F96" t="s">
        <v>198</v>
      </c>
      <c r="G96" t="s">
        <v>17</v>
      </c>
      <c r="H96">
        <v>321</v>
      </c>
      <c r="I96">
        <v>0</v>
      </c>
      <c r="J96">
        <v>0</v>
      </c>
      <c r="K96">
        <v>0</v>
      </c>
      <c r="L96" s="1" t="str">
        <f>K96/J96</f>
        <v>0</v>
      </c>
      <c r="M96" t="s">
        <v>36</v>
      </c>
      <c r="N96" t="s">
        <v>62</v>
      </c>
    </row>
    <row r="97" spans="1:14">
      <c r="A97">
        <v>0</v>
      </c>
      <c r="B97">
        <v>1518</v>
      </c>
      <c r="C97" t="s">
        <v>199</v>
      </c>
      <c r="D97" t="s">
        <v>197</v>
      </c>
      <c r="E97" t="s">
        <v>157</v>
      </c>
      <c r="F97" t="s">
        <v>157</v>
      </c>
      <c r="G97" t="s">
        <v>51</v>
      </c>
      <c r="H97">
        <v>0</v>
      </c>
      <c r="I97">
        <v>0</v>
      </c>
      <c r="J97">
        <v>0</v>
      </c>
      <c r="K97">
        <v>0</v>
      </c>
      <c r="L97" s="1" t="str">
        <f>K97/J97</f>
        <v>0</v>
      </c>
      <c r="M97" t="s">
        <v>36</v>
      </c>
      <c r="N97" t="s">
        <v>62</v>
      </c>
    </row>
    <row r="98" spans="1:14">
      <c r="A98">
        <v>4047</v>
      </c>
      <c r="B98">
        <v>1519</v>
      </c>
      <c r="C98" t="s">
        <v>200</v>
      </c>
      <c r="D98" t="s">
        <v>201</v>
      </c>
      <c r="E98" t="s">
        <v>157</v>
      </c>
      <c r="F98" t="s">
        <v>157</v>
      </c>
      <c r="G98" t="s">
        <v>27</v>
      </c>
      <c r="H98">
        <v>0</v>
      </c>
      <c r="I98">
        <v>16620000</v>
      </c>
      <c r="J98">
        <v>6023000</v>
      </c>
      <c r="K98">
        <v>12316500</v>
      </c>
      <c r="L98" s="1">
        <f>K98/J98</f>
        <v>2.044911173833638</v>
      </c>
      <c r="M98" t="s">
        <v>202</v>
      </c>
    </row>
    <row r="99" spans="1:14">
      <c r="A99">
        <v>0</v>
      </c>
      <c r="B99">
        <v>1520</v>
      </c>
      <c r="C99" t="s">
        <v>203</v>
      </c>
      <c r="D99" t="s">
        <v>204</v>
      </c>
      <c r="E99" t="s">
        <v>157</v>
      </c>
      <c r="F99" t="s">
        <v>157</v>
      </c>
      <c r="G99" t="s">
        <v>22</v>
      </c>
      <c r="H99">
        <v>0</v>
      </c>
      <c r="I99">
        <v>0</v>
      </c>
      <c r="J99">
        <v>960000</v>
      </c>
      <c r="K99">
        <v>960000</v>
      </c>
      <c r="L99" s="1">
        <f>K99/J99</f>
        <v>1</v>
      </c>
      <c r="M99" t="s">
        <v>23</v>
      </c>
    </row>
    <row r="100" spans="1:14">
      <c r="A100">
        <v>4062</v>
      </c>
      <c r="B100">
        <v>1521</v>
      </c>
      <c r="C100" t="s">
        <v>205</v>
      </c>
      <c r="D100" t="s">
        <v>195</v>
      </c>
      <c r="E100" t="s">
        <v>157</v>
      </c>
      <c r="F100" t="s">
        <v>157</v>
      </c>
      <c r="G100" t="s">
        <v>22</v>
      </c>
      <c r="H100">
        <v>0</v>
      </c>
      <c r="I100">
        <v>34222000</v>
      </c>
      <c r="J100">
        <v>0</v>
      </c>
      <c r="K100">
        <v>15671000</v>
      </c>
      <c r="L100" s="1" t="str">
        <f>K100/J100</f>
        <v>0</v>
      </c>
      <c r="M100" t="s">
        <v>206</v>
      </c>
    </row>
    <row r="101" spans="1:14">
      <c r="A101">
        <v>4034</v>
      </c>
      <c r="B101">
        <v>1522</v>
      </c>
      <c r="C101" t="s">
        <v>207</v>
      </c>
      <c r="D101" t="s">
        <v>195</v>
      </c>
      <c r="E101" t="s">
        <v>157</v>
      </c>
      <c r="F101" t="s">
        <v>21</v>
      </c>
      <c r="G101" t="s">
        <v>22</v>
      </c>
      <c r="H101">
        <v>490</v>
      </c>
      <c r="I101">
        <v>7560000</v>
      </c>
      <c r="J101">
        <v>328000</v>
      </c>
      <c r="K101">
        <v>2864000</v>
      </c>
      <c r="L101" s="1">
        <f>K101/J101</f>
        <v>8.731707317073171</v>
      </c>
      <c r="M101" t="s">
        <v>23</v>
      </c>
      <c r="N101" t="s">
        <v>161</v>
      </c>
    </row>
    <row r="102" spans="1:14">
      <c r="A102">
        <v>4067</v>
      </c>
      <c r="B102">
        <v>1523</v>
      </c>
      <c r="C102" t="s">
        <v>208</v>
      </c>
      <c r="D102" t="s">
        <v>77</v>
      </c>
      <c r="E102" t="s">
        <v>157</v>
      </c>
      <c r="F102" t="s">
        <v>157</v>
      </c>
      <c r="G102" t="s">
        <v>22</v>
      </c>
      <c r="H102">
        <v>0</v>
      </c>
      <c r="I102">
        <v>750000</v>
      </c>
      <c r="J102">
        <v>399360</v>
      </c>
      <c r="K102">
        <v>440960</v>
      </c>
      <c r="L102" s="1">
        <f>K102/J102</f>
        <v>1.104166666666667</v>
      </c>
      <c r="M102" t="s">
        <v>23</v>
      </c>
    </row>
    <row r="103" spans="1:14">
      <c r="A103">
        <v>4058</v>
      </c>
      <c r="B103">
        <v>1524</v>
      </c>
      <c r="C103" t="s">
        <v>209</v>
      </c>
      <c r="D103" t="s">
        <v>210</v>
      </c>
      <c r="E103" t="s">
        <v>157</v>
      </c>
      <c r="F103" t="s">
        <v>157</v>
      </c>
      <c r="G103" t="s">
        <v>22</v>
      </c>
      <c r="H103">
        <v>0</v>
      </c>
      <c r="I103">
        <v>4926000</v>
      </c>
      <c r="J103">
        <v>3494001.681</v>
      </c>
      <c r="K103">
        <v>1500380</v>
      </c>
      <c r="L103" s="1">
        <f>K103/J103</f>
        <v>0.429415935361137</v>
      </c>
      <c r="M103" t="s">
        <v>23</v>
      </c>
    </row>
    <row r="104" spans="1:14">
      <c r="A104">
        <v>4121</v>
      </c>
      <c r="B104">
        <v>1526</v>
      </c>
      <c r="C104" t="s">
        <v>211</v>
      </c>
      <c r="D104" t="s">
        <v>77</v>
      </c>
      <c r="E104" t="s">
        <v>157</v>
      </c>
      <c r="F104" t="s">
        <v>157</v>
      </c>
      <c r="G104" t="s">
        <v>27</v>
      </c>
      <c r="H104">
        <v>0</v>
      </c>
      <c r="I104">
        <v>804400</v>
      </c>
      <c r="J104">
        <v>616852</v>
      </c>
      <c r="K104">
        <v>616852</v>
      </c>
      <c r="L104" s="1">
        <f>K104/J104</f>
        <v>1</v>
      </c>
      <c r="M104" t="s">
        <v>212</v>
      </c>
    </row>
    <row r="105" spans="1:14">
      <c r="A105">
        <v>4082</v>
      </c>
      <c r="B105">
        <v>1527</v>
      </c>
      <c r="C105" t="s">
        <v>213</v>
      </c>
      <c r="D105" t="s">
        <v>214</v>
      </c>
      <c r="E105" t="s">
        <v>215</v>
      </c>
      <c r="F105" t="s">
        <v>215</v>
      </c>
      <c r="G105" t="s">
        <v>27</v>
      </c>
      <c r="H105">
        <v>0</v>
      </c>
      <c r="I105">
        <v>700000</v>
      </c>
      <c r="J105">
        <v>328000</v>
      </c>
      <c r="K105">
        <v>410000</v>
      </c>
      <c r="L105" s="1">
        <f>K105/J105</f>
        <v>1.25</v>
      </c>
      <c r="M105" t="s">
        <v>23</v>
      </c>
    </row>
    <row r="106" spans="1:14">
      <c r="A106">
        <v>4086</v>
      </c>
      <c r="B106">
        <v>1528</v>
      </c>
      <c r="C106" t="s">
        <v>216</v>
      </c>
      <c r="D106" t="s">
        <v>217</v>
      </c>
      <c r="E106" t="s">
        <v>215</v>
      </c>
      <c r="F106" t="s">
        <v>21</v>
      </c>
      <c r="G106" t="s">
        <v>22</v>
      </c>
      <c r="H106">
        <v>460</v>
      </c>
      <c r="I106">
        <v>3000000</v>
      </c>
      <c r="J106">
        <v>164000</v>
      </c>
      <c r="K106">
        <v>5091930.24</v>
      </c>
      <c r="L106" s="1">
        <f>K106/J106</f>
        <v>31.04835512195122</v>
      </c>
      <c r="M106" t="s">
        <v>23</v>
      </c>
    </row>
    <row r="107" spans="1:14">
      <c r="A107">
        <v>4064</v>
      </c>
      <c r="B107">
        <v>1529</v>
      </c>
      <c r="C107" t="s">
        <v>218</v>
      </c>
      <c r="D107" t="s">
        <v>35</v>
      </c>
      <c r="E107" t="s">
        <v>215</v>
      </c>
      <c r="F107" t="s">
        <v>215</v>
      </c>
      <c r="G107" t="s">
        <v>22</v>
      </c>
      <c r="H107">
        <v>0</v>
      </c>
      <c r="I107">
        <v>450000</v>
      </c>
      <c r="J107">
        <v>528000</v>
      </c>
      <c r="K107">
        <v>560000</v>
      </c>
      <c r="L107" s="1">
        <f>K107/J107</f>
        <v>1.060606060606061</v>
      </c>
      <c r="M107" t="s">
        <v>219</v>
      </c>
    </row>
    <row r="108" spans="1:14">
      <c r="A108">
        <v>4064</v>
      </c>
      <c r="B108">
        <v>1529</v>
      </c>
      <c r="C108" t="s">
        <v>218</v>
      </c>
      <c r="D108" t="s">
        <v>35</v>
      </c>
      <c r="E108" t="s">
        <v>215</v>
      </c>
      <c r="F108" t="s">
        <v>220</v>
      </c>
      <c r="G108" t="s">
        <v>22</v>
      </c>
      <c r="H108">
        <v>31</v>
      </c>
      <c r="I108">
        <v>450000</v>
      </c>
      <c r="J108">
        <v>528000</v>
      </c>
      <c r="K108">
        <v>560000</v>
      </c>
      <c r="L108" s="1">
        <f>K108/J108</f>
        <v>1.060606060606061</v>
      </c>
      <c r="M108" t="s">
        <v>219</v>
      </c>
    </row>
    <row r="109" spans="1:14">
      <c r="A109">
        <v>4092</v>
      </c>
      <c r="B109">
        <v>1530</v>
      </c>
      <c r="C109" t="s">
        <v>221</v>
      </c>
      <c r="D109" t="s">
        <v>222</v>
      </c>
      <c r="E109" t="s">
        <v>215</v>
      </c>
      <c r="F109" t="s">
        <v>215</v>
      </c>
      <c r="G109" t="s">
        <v>22</v>
      </c>
      <c r="H109">
        <v>0</v>
      </c>
      <c r="I109">
        <v>700000</v>
      </c>
      <c r="J109">
        <v>428000</v>
      </c>
      <c r="K109">
        <v>275000</v>
      </c>
      <c r="L109" s="1">
        <f>K109/J109</f>
        <v>0.6425233644859814</v>
      </c>
      <c r="M109" t="s">
        <v>23</v>
      </c>
    </row>
    <row r="110" spans="1:14">
      <c r="A110">
        <v>4018</v>
      </c>
      <c r="B110">
        <v>1531</v>
      </c>
      <c r="C110" t="s">
        <v>223</v>
      </c>
      <c r="D110" t="s">
        <v>136</v>
      </c>
      <c r="E110" t="s">
        <v>215</v>
      </c>
      <c r="F110" t="s">
        <v>215</v>
      </c>
      <c r="G110" t="s">
        <v>22</v>
      </c>
      <c r="H110">
        <v>0</v>
      </c>
      <c r="I110">
        <v>5000000</v>
      </c>
      <c r="J110">
        <v>984000</v>
      </c>
      <c r="K110">
        <v>984000</v>
      </c>
      <c r="L110" s="1">
        <f>K110/J110</f>
        <v>1</v>
      </c>
      <c r="M110" t="s">
        <v>23</v>
      </c>
    </row>
    <row r="111" spans="1:14">
      <c r="A111">
        <v>4094</v>
      </c>
      <c r="B111">
        <v>1532</v>
      </c>
      <c r="C111" t="s">
        <v>224</v>
      </c>
      <c r="D111" t="s">
        <v>46</v>
      </c>
      <c r="E111" t="s">
        <v>215</v>
      </c>
      <c r="F111" t="s">
        <v>215</v>
      </c>
      <c r="G111" t="s">
        <v>22</v>
      </c>
      <c r="H111">
        <v>0</v>
      </c>
      <c r="I111">
        <v>5071000</v>
      </c>
      <c r="J111">
        <v>3380000</v>
      </c>
      <c r="K111">
        <v>2615000</v>
      </c>
      <c r="L111" s="1">
        <f>K111/J111</f>
        <v>0.7736686390532544</v>
      </c>
      <c r="M111" t="s">
        <v>23</v>
      </c>
    </row>
    <row r="112" spans="1:14">
      <c r="A112">
        <v>4053</v>
      </c>
      <c r="B112">
        <v>1533</v>
      </c>
      <c r="C112" t="s">
        <v>225</v>
      </c>
      <c r="D112" t="s">
        <v>180</v>
      </c>
      <c r="E112" t="s">
        <v>215</v>
      </c>
      <c r="F112" t="s">
        <v>21</v>
      </c>
      <c r="G112" t="s">
        <v>22</v>
      </c>
      <c r="H112">
        <v>460</v>
      </c>
      <c r="I112">
        <v>16563000</v>
      </c>
      <c r="J112">
        <v>11311899.97</v>
      </c>
      <c r="K112">
        <v>12617765</v>
      </c>
      <c r="L112" s="1">
        <f>K112/J112</f>
        <v>1.115441705943586</v>
      </c>
      <c r="M112" t="s">
        <v>23</v>
      </c>
      <c r="N112" t="s">
        <v>226</v>
      </c>
    </row>
    <row r="113" spans="1:14">
      <c r="A113">
        <v>3907</v>
      </c>
      <c r="B113">
        <v>1534</v>
      </c>
      <c r="C113" t="s">
        <v>227</v>
      </c>
      <c r="D113" t="s">
        <v>35</v>
      </c>
      <c r="E113" t="s">
        <v>215</v>
      </c>
      <c r="F113" t="s">
        <v>228</v>
      </c>
      <c r="G113" t="s">
        <v>22</v>
      </c>
      <c r="H113">
        <v>378</v>
      </c>
      <c r="I113">
        <v>54736020</v>
      </c>
      <c r="J113">
        <v>27876760</v>
      </c>
      <c r="K113">
        <v>18723466</v>
      </c>
      <c r="L113" s="1">
        <f>K113/J113</f>
        <v>0.6716514401243187</v>
      </c>
      <c r="M113" t="s">
        <v>23</v>
      </c>
      <c r="N113" t="s">
        <v>229</v>
      </c>
    </row>
    <row r="114" spans="1:14">
      <c r="A114">
        <v>4103</v>
      </c>
      <c r="B114">
        <v>1535</v>
      </c>
      <c r="C114" t="s">
        <v>230</v>
      </c>
      <c r="D114" t="s">
        <v>231</v>
      </c>
      <c r="E114" t="s">
        <v>215</v>
      </c>
      <c r="F114" t="s">
        <v>215</v>
      </c>
      <c r="G114" t="s">
        <v>22</v>
      </c>
      <c r="H114">
        <v>0</v>
      </c>
      <c r="I114">
        <v>29300000</v>
      </c>
      <c r="J114">
        <v>7900000</v>
      </c>
      <c r="K114">
        <v>9847750</v>
      </c>
      <c r="L114" s="1">
        <f>K114/J114</f>
        <v>1.246550632911392</v>
      </c>
      <c r="M114" t="s">
        <v>36</v>
      </c>
    </row>
    <row r="115" spans="1:14">
      <c r="A115">
        <v>4068</v>
      </c>
      <c r="B115">
        <v>1536</v>
      </c>
      <c r="C115" t="s">
        <v>232</v>
      </c>
      <c r="D115" t="s">
        <v>38</v>
      </c>
      <c r="E115" t="s">
        <v>215</v>
      </c>
      <c r="F115" t="s">
        <v>233</v>
      </c>
      <c r="G115" t="s">
        <v>17</v>
      </c>
      <c r="H115">
        <v>294</v>
      </c>
      <c r="I115">
        <v>35700667</v>
      </c>
      <c r="J115">
        <v>13700600</v>
      </c>
      <c r="K115">
        <v>1072800</v>
      </c>
      <c r="L115" s="1">
        <f>K115/J115</f>
        <v>0.07830314000846678</v>
      </c>
      <c r="M115" t="s">
        <v>23</v>
      </c>
      <c r="N115" t="s">
        <v>234</v>
      </c>
    </row>
    <row r="116" spans="1:14">
      <c r="A116">
        <v>4068</v>
      </c>
      <c r="B116">
        <v>1536</v>
      </c>
      <c r="C116" t="s">
        <v>232</v>
      </c>
      <c r="D116" t="s">
        <v>38</v>
      </c>
      <c r="E116" t="s">
        <v>215</v>
      </c>
      <c r="F116" t="s">
        <v>215</v>
      </c>
      <c r="G116" t="s">
        <v>54</v>
      </c>
      <c r="H116">
        <v>0</v>
      </c>
      <c r="I116">
        <v>35700667</v>
      </c>
      <c r="J116">
        <v>13700600</v>
      </c>
      <c r="K116">
        <v>1072800</v>
      </c>
      <c r="L116" s="1">
        <f>K116/J116</f>
        <v>0.07830314000846678</v>
      </c>
      <c r="M116" t="s">
        <v>23</v>
      </c>
      <c r="N116" t="s">
        <v>234</v>
      </c>
    </row>
    <row r="117" spans="1:14">
      <c r="A117">
        <v>4104</v>
      </c>
      <c r="B117">
        <v>1537</v>
      </c>
      <c r="C117" t="s">
        <v>235</v>
      </c>
      <c r="D117" t="s">
        <v>35</v>
      </c>
      <c r="E117" t="s">
        <v>215</v>
      </c>
      <c r="F117" t="s">
        <v>215</v>
      </c>
      <c r="G117" t="s">
        <v>22</v>
      </c>
      <c r="H117">
        <v>0</v>
      </c>
      <c r="I117">
        <v>5736684</v>
      </c>
      <c r="J117">
        <v>2450000</v>
      </c>
      <c r="K117">
        <v>2450000</v>
      </c>
      <c r="L117" s="1">
        <f>K117/J117</f>
        <v>1</v>
      </c>
      <c r="M117" t="s">
        <v>23</v>
      </c>
    </row>
    <row r="118" spans="1:14">
      <c r="A118">
        <v>4077</v>
      </c>
      <c r="B118">
        <v>1538</v>
      </c>
      <c r="C118" t="s">
        <v>236</v>
      </c>
      <c r="D118" t="s">
        <v>35</v>
      </c>
      <c r="E118" t="s">
        <v>215</v>
      </c>
      <c r="F118" t="s">
        <v>215</v>
      </c>
      <c r="G118" t="s">
        <v>22</v>
      </c>
      <c r="H118">
        <v>0</v>
      </c>
      <c r="I118">
        <v>1375400</v>
      </c>
      <c r="J118">
        <v>3600000</v>
      </c>
      <c r="K118">
        <v>3000000</v>
      </c>
      <c r="L118" s="1">
        <f>K118/J118</f>
        <v>0.8333333333333334</v>
      </c>
      <c r="M118" t="s">
        <v>23</v>
      </c>
    </row>
    <row r="119" spans="1:14">
      <c r="A119">
        <v>4101</v>
      </c>
      <c r="B119">
        <v>1539</v>
      </c>
      <c r="C119" t="s">
        <v>237</v>
      </c>
      <c r="D119" t="s">
        <v>38</v>
      </c>
      <c r="E119" t="s">
        <v>215</v>
      </c>
      <c r="F119" t="s">
        <v>215</v>
      </c>
      <c r="G119" t="s">
        <v>17</v>
      </c>
      <c r="H119">
        <v>0</v>
      </c>
      <c r="I119">
        <v>70835600</v>
      </c>
      <c r="J119">
        <v>0</v>
      </c>
      <c r="K119">
        <v>0</v>
      </c>
      <c r="L119" s="1" t="str">
        <f>K119/J119</f>
        <v>0</v>
      </c>
      <c r="M119" t="s">
        <v>23</v>
      </c>
    </row>
    <row r="120" spans="1:14">
      <c r="A120">
        <v>4206</v>
      </c>
      <c r="B120">
        <v>1540</v>
      </c>
      <c r="C120" t="s">
        <v>238</v>
      </c>
      <c r="D120" t="s">
        <v>38</v>
      </c>
      <c r="E120" t="s">
        <v>215</v>
      </c>
      <c r="F120" t="s">
        <v>239</v>
      </c>
      <c r="G120" t="s">
        <v>22</v>
      </c>
      <c r="H120">
        <v>516</v>
      </c>
      <c r="I120">
        <v>317384536.2</v>
      </c>
      <c r="J120">
        <v>108919960</v>
      </c>
      <c r="K120">
        <v>169106414</v>
      </c>
      <c r="L120" s="1">
        <f>K120/J120</f>
        <v>1.552575065213024</v>
      </c>
      <c r="M120" t="s">
        <v>23</v>
      </c>
      <c r="N120" t="s">
        <v>234</v>
      </c>
    </row>
    <row r="121" spans="1:14">
      <c r="A121">
        <v>3985</v>
      </c>
      <c r="B121">
        <v>1541</v>
      </c>
      <c r="C121" t="s">
        <v>240</v>
      </c>
      <c r="D121" t="s">
        <v>241</v>
      </c>
      <c r="E121" t="s">
        <v>215</v>
      </c>
      <c r="F121" t="s">
        <v>242</v>
      </c>
      <c r="G121" t="s">
        <v>54</v>
      </c>
      <c r="H121">
        <v>266</v>
      </c>
      <c r="I121">
        <v>390068050</v>
      </c>
      <c r="J121">
        <v>263118599.9904</v>
      </c>
      <c r="K121">
        <v>317682609.6924</v>
      </c>
      <c r="L121" s="1">
        <f>K121/J121</f>
        <v>1.207374201991006</v>
      </c>
      <c r="M121" t="s">
        <v>243</v>
      </c>
      <c r="N121" t="s">
        <v>244</v>
      </c>
    </row>
    <row r="122" spans="1:14">
      <c r="A122">
        <v>4125</v>
      </c>
      <c r="B122">
        <v>1542</v>
      </c>
      <c r="C122" t="s">
        <v>245</v>
      </c>
      <c r="D122" t="s">
        <v>197</v>
      </c>
      <c r="E122" t="s">
        <v>215</v>
      </c>
      <c r="F122" t="s">
        <v>215</v>
      </c>
      <c r="G122" t="s">
        <v>22</v>
      </c>
      <c r="H122">
        <v>0</v>
      </c>
      <c r="I122">
        <v>38000000</v>
      </c>
      <c r="J122">
        <v>0</v>
      </c>
      <c r="K122">
        <v>3018458</v>
      </c>
      <c r="L122" s="1" t="str">
        <f>K122/J122</f>
        <v>0</v>
      </c>
      <c r="M122" t="s">
        <v>169</v>
      </c>
    </row>
    <row r="123" spans="1:14">
      <c r="A123">
        <v>4115</v>
      </c>
      <c r="B123">
        <v>1543</v>
      </c>
      <c r="C123" t="s">
        <v>246</v>
      </c>
      <c r="D123" t="s">
        <v>247</v>
      </c>
      <c r="E123" t="s">
        <v>215</v>
      </c>
      <c r="F123" t="s">
        <v>215</v>
      </c>
      <c r="G123" t="s">
        <v>22</v>
      </c>
      <c r="H123">
        <v>0</v>
      </c>
      <c r="I123">
        <v>2500000</v>
      </c>
      <c r="J123">
        <v>1962000</v>
      </c>
      <c r="K123">
        <v>1756994</v>
      </c>
      <c r="L123" s="1">
        <f>K123/J123</f>
        <v>0.8955117227319063</v>
      </c>
      <c r="M123" t="s">
        <v>23</v>
      </c>
    </row>
    <row r="124" spans="1:14">
      <c r="A124">
        <v>4108</v>
      </c>
      <c r="B124">
        <v>1544</v>
      </c>
      <c r="C124" t="s">
        <v>248</v>
      </c>
      <c r="D124" t="s">
        <v>136</v>
      </c>
      <c r="E124" t="s">
        <v>215</v>
      </c>
      <c r="F124" t="s">
        <v>215</v>
      </c>
      <c r="G124" t="s">
        <v>22</v>
      </c>
      <c r="H124">
        <v>0</v>
      </c>
      <c r="I124">
        <v>2025000</v>
      </c>
      <c r="J124">
        <v>1228000</v>
      </c>
      <c r="K124">
        <v>900000</v>
      </c>
      <c r="L124" s="1">
        <f>K124/J124</f>
        <v>0.7328990228013029</v>
      </c>
      <c r="M124" t="s">
        <v>23</v>
      </c>
    </row>
    <row r="125" spans="1:14">
      <c r="A125">
        <v>4113</v>
      </c>
      <c r="B125">
        <v>1545</v>
      </c>
      <c r="C125" t="s">
        <v>249</v>
      </c>
      <c r="D125" t="s">
        <v>250</v>
      </c>
      <c r="E125" t="s">
        <v>220</v>
      </c>
      <c r="F125" t="s">
        <v>21</v>
      </c>
      <c r="G125" t="s">
        <v>22</v>
      </c>
      <c r="H125">
        <v>429</v>
      </c>
      <c r="I125">
        <v>6526654</v>
      </c>
      <c r="J125">
        <v>3600000</v>
      </c>
      <c r="K125">
        <v>5156122</v>
      </c>
      <c r="L125" s="1">
        <f>K125/J125</f>
        <v>1.432256111111111</v>
      </c>
      <c r="M125" t="s">
        <v>23</v>
      </c>
    </row>
    <row r="126" spans="1:14">
      <c r="A126">
        <v>4124</v>
      </c>
      <c r="B126">
        <v>1546</v>
      </c>
      <c r="C126" t="s">
        <v>251</v>
      </c>
      <c r="D126" t="s">
        <v>252</v>
      </c>
      <c r="E126" t="s">
        <v>220</v>
      </c>
      <c r="F126" t="s">
        <v>220</v>
      </c>
      <c r="G126" t="s">
        <v>22</v>
      </c>
      <c r="H126">
        <v>0</v>
      </c>
      <c r="I126">
        <v>11500000</v>
      </c>
      <c r="J126">
        <v>7709100</v>
      </c>
      <c r="K126">
        <v>5947882</v>
      </c>
      <c r="L126" s="1">
        <f>K126/J126</f>
        <v>0.7715403873344489</v>
      </c>
      <c r="M126" t="s">
        <v>23</v>
      </c>
    </row>
    <row r="127" spans="1:14">
      <c r="A127">
        <v>4127</v>
      </c>
      <c r="B127">
        <v>1547</v>
      </c>
      <c r="C127" t="s">
        <v>253</v>
      </c>
      <c r="D127" t="s">
        <v>254</v>
      </c>
      <c r="E127" t="s">
        <v>220</v>
      </c>
      <c r="F127" t="s">
        <v>133</v>
      </c>
      <c r="G127" t="s">
        <v>54</v>
      </c>
      <c r="H127">
        <v>438</v>
      </c>
      <c r="I127">
        <v>261701710.67</v>
      </c>
      <c r="J127">
        <v>130747600</v>
      </c>
      <c r="K127">
        <v>90250101</v>
      </c>
      <c r="L127" s="1">
        <f>K127/J127</f>
        <v>0.6902620086334281</v>
      </c>
      <c r="M127" t="s">
        <v>255</v>
      </c>
      <c r="N127" t="s">
        <v>234</v>
      </c>
    </row>
    <row r="128" spans="1:14">
      <c r="A128">
        <v>4132</v>
      </c>
      <c r="B128">
        <v>1548</v>
      </c>
      <c r="C128" t="s">
        <v>256</v>
      </c>
      <c r="D128" t="s">
        <v>247</v>
      </c>
      <c r="E128" t="s">
        <v>220</v>
      </c>
      <c r="F128" t="s">
        <v>220</v>
      </c>
      <c r="G128" t="s">
        <v>22</v>
      </c>
      <c r="H128">
        <v>0</v>
      </c>
      <c r="I128">
        <v>2454000</v>
      </c>
      <c r="J128">
        <v>1739200</v>
      </c>
      <c r="K128">
        <v>1537532</v>
      </c>
      <c r="L128" s="1">
        <f>K128/J128</f>
        <v>0.8840455381784729</v>
      </c>
      <c r="M128" t="s">
        <v>23</v>
      </c>
    </row>
    <row r="129" spans="1:14">
      <c r="A129">
        <v>4136</v>
      </c>
      <c r="B129">
        <v>1550</v>
      </c>
      <c r="C129" t="s">
        <v>257</v>
      </c>
      <c r="D129" t="s">
        <v>87</v>
      </c>
      <c r="E129" t="s">
        <v>220</v>
      </c>
      <c r="F129" t="s">
        <v>220</v>
      </c>
      <c r="G129" t="s">
        <v>17</v>
      </c>
      <c r="H129">
        <v>0</v>
      </c>
      <c r="I129">
        <v>1550000</v>
      </c>
      <c r="J129">
        <v>813999.94</v>
      </c>
      <c r="K129">
        <v>0</v>
      </c>
      <c r="L129" s="1">
        <f>K129/J129</f>
        <v>0</v>
      </c>
      <c r="M129" t="s">
        <v>23</v>
      </c>
    </row>
    <row r="130" spans="1:14">
      <c r="A130">
        <v>4139</v>
      </c>
      <c r="B130">
        <v>1551</v>
      </c>
      <c r="C130" t="s">
        <v>258</v>
      </c>
      <c r="D130" t="s">
        <v>15</v>
      </c>
      <c r="E130" t="s">
        <v>220</v>
      </c>
      <c r="F130" t="s">
        <v>220</v>
      </c>
      <c r="G130" t="s">
        <v>22</v>
      </c>
      <c r="H130">
        <v>0</v>
      </c>
      <c r="I130">
        <v>8980839</v>
      </c>
      <c r="J130">
        <v>5763960</v>
      </c>
      <c r="K130">
        <v>2938290</v>
      </c>
      <c r="L130" s="1">
        <f>K130/J130</f>
        <v>0.5097693252555535</v>
      </c>
      <c r="M130" t="s">
        <v>23</v>
      </c>
    </row>
    <row r="131" spans="1:14">
      <c r="A131">
        <v>4140</v>
      </c>
      <c r="B131">
        <v>1552</v>
      </c>
      <c r="C131" t="s">
        <v>259</v>
      </c>
      <c r="D131" t="s">
        <v>15</v>
      </c>
      <c r="E131" t="s">
        <v>220</v>
      </c>
      <c r="F131" t="s">
        <v>220</v>
      </c>
      <c r="G131" t="s">
        <v>22</v>
      </c>
      <c r="H131">
        <v>0</v>
      </c>
      <c r="I131">
        <v>6098589</v>
      </c>
      <c r="J131">
        <v>5836320</v>
      </c>
      <c r="K131">
        <v>2409200</v>
      </c>
      <c r="L131" s="1">
        <f>K131/J131</f>
        <v>0.4127943635715656</v>
      </c>
      <c r="M131" t="s">
        <v>23</v>
      </c>
    </row>
    <row r="132" spans="1:14">
      <c r="A132">
        <v>4146</v>
      </c>
      <c r="B132">
        <v>1553</v>
      </c>
      <c r="C132" t="s">
        <v>260</v>
      </c>
      <c r="D132" t="s">
        <v>254</v>
      </c>
      <c r="E132" t="s">
        <v>220</v>
      </c>
      <c r="F132" t="s">
        <v>220</v>
      </c>
      <c r="G132" t="s">
        <v>17</v>
      </c>
      <c r="H132">
        <v>0</v>
      </c>
      <c r="I132">
        <v>181784094</v>
      </c>
      <c r="J132">
        <v>0</v>
      </c>
      <c r="K132">
        <v>0</v>
      </c>
      <c r="L132" s="1" t="str">
        <f>K132/J132</f>
        <v>0</v>
      </c>
      <c r="M132" t="s">
        <v>23</v>
      </c>
    </row>
    <row r="133" spans="1:14">
      <c r="A133">
        <v>4141</v>
      </c>
      <c r="B133">
        <v>1554</v>
      </c>
      <c r="C133" t="s">
        <v>261</v>
      </c>
      <c r="D133" t="s">
        <v>46</v>
      </c>
      <c r="E133" t="s">
        <v>262</v>
      </c>
      <c r="F133" t="s">
        <v>262</v>
      </c>
      <c r="G133" t="s">
        <v>22</v>
      </c>
      <c r="H133">
        <v>0</v>
      </c>
      <c r="I133">
        <v>5700000</v>
      </c>
      <c r="J133">
        <v>1968000</v>
      </c>
      <c r="K133">
        <v>1968000</v>
      </c>
      <c r="L133" s="1">
        <f>K133/J133</f>
        <v>1</v>
      </c>
      <c r="M133" t="s">
        <v>23</v>
      </c>
    </row>
    <row r="134" spans="1:14">
      <c r="A134">
        <v>4133</v>
      </c>
      <c r="B134">
        <v>1555</v>
      </c>
      <c r="C134" t="s">
        <v>263</v>
      </c>
      <c r="D134" t="s">
        <v>73</v>
      </c>
      <c r="E134" t="s">
        <v>262</v>
      </c>
      <c r="F134" t="s">
        <v>264</v>
      </c>
      <c r="G134" t="s">
        <v>22</v>
      </c>
      <c r="H134">
        <v>337</v>
      </c>
      <c r="I134">
        <v>741780750</v>
      </c>
      <c r="J134">
        <v>214072720</v>
      </c>
      <c r="K134">
        <v>220239549.5</v>
      </c>
      <c r="L134" s="1">
        <f>K134/J134</f>
        <v>1.028807171226675</v>
      </c>
      <c r="M134" t="s">
        <v>75</v>
      </c>
      <c r="N134" t="s">
        <v>226</v>
      </c>
    </row>
    <row r="135" spans="1:14">
      <c r="A135">
        <v>4143</v>
      </c>
      <c r="B135">
        <v>1556</v>
      </c>
      <c r="C135" t="s">
        <v>265</v>
      </c>
      <c r="D135" t="s">
        <v>35</v>
      </c>
      <c r="E135" t="s">
        <v>262</v>
      </c>
      <c r="F135" t="s">
        <v>262</v>
      </c>
      <c r="G135" t="s">
        <v>22</v>
      </c>
      <c r="H135">
        <v>0</v>
      </c>
      <c r="I135">
        <v>22986635</v>
      </c>
      <c r="J135">
        <v>7690000</v>
      </c>
      <c r="K135">
        <v>7690000</v>
      </c>
      <c r="L135" s="1">
        <f>K135/J135</f>
        <v>1</v>
      </c>
      <c r="M135" t="s">
        <v>36</v>
      </c>
    </row>
    <row r="136" spans="1:14">
      <c r="A136">
        <v>4148</v>
      </c>
      <c r="B136">
        <v>1557</v>
      </c>
      <c r="C136" t="s">
        <v>266</v>
      </c>
      <c r="D136" t="s">
        <v>64</v>
      </c>
      <c r="E136" t="s">
        <v>262</v>
      </c>
      <c r="F136" t="s">
        <v>187</v>
      </c>
      <c r="G136" t="s">
        <v>22</v>
      </c>
      <c r="H136">
        <v>303</v>
      </c>
      <c r="I136">
        <v>3300000</v>
      </c>
      <c r="J136">
        <v>1542000</v>
      </c>
      <c r="K136">
        <v>1296300</v>
      </c>
      <c r="L136" s="1">
        <f>K136/J136</f>
        <v>0.8406614785992218</v>
      </c>
      <c r="M136" t="s">
        <v>23</v>
      </c>
      <c r="N136" t="s">
        <v>134</v>
      </c>
    </row>
    <row r="137" spans="1:14">
      <c r="A137">
        <v>4142</v>
      </c>
      <c r="B137">
        <v>1558</v>
      </c>
      <c r="C137" t="s">
        <v>267</v>
      </c>
      <c r="D137" t="s">
        <v>50</v>
      </c>
      <c r="E137" t="s">
        <v>262</v>
      </c>
      <c r="F137" t="s">
        <v>262</v>
      </c>
      <c r="G137" t="s">
        <v>22</v>
      </c>
      <c r="H137">
        <v>0</v>
      </c>
      <c r="I137">
        <v>6270000</v>
      </c>
      <c r="J137">
        <v>2228400</v>
      </c>
      <c r="K137">
        <v>2310400</v>
      </c>
      <c r="L137" s="1">
        <f>K137/J137</f>
        <v>1.036797702387363</v>
      </c>
      <c r="M137" t="s">
        <v>23</v>
      </c>
    </row>
    <row r="138" spans="1:14">
      <c r="A138">
        <v>4155</v>
      </c>
      <c r="B138">
        <v>1559</v>
      </c>
      <c r="C138" t="s">
        <v>268</v>
      </c>
      <c r="D138" t="s">
        <v>46</v>
      </c>
      <c r="E138" t="s">
        <v>262</v>
      </c>
      <c r="F138" t="s">
        <v>262</v>
      </c>
      <c r="G138" t="s">
        <v>22</v>
      </c>
      <c r="H138">
        <v>0</v>
      </c>
      <c r="I138">
        <v>19400000</v>
      </c>
      <c r="J138">
        <v>3624000</v>
      </c>
      <c r="K138">
        <v>2980300</v>
      </c>
      <c r="L138" s="1">
        <f>K138/J138</f>
        <v>0.8223785871964679</v>
      </c>
      <c r="M138" t="s">
        <v>269</v>
      </c>
    </row>
    <row r="139" spans="1:14">
      <c r="G139">
        <f>COUNTA(J2:J138)</f>
        <v>137</v>
      </c>
      <c r="J139">
        <f>SUM(J2:J138)</f>
        <v>0</v>
      </c>
    </row>
    <row r="141" spans="1:14">
      <c r="D141" t="s">
        <v>6</v>
      </c>
      <c r="E141" t="s">
        <v>270</v>
      </c>
      <c r="F141" t="s">
        <v>271</v>
      </c>
      <c r="G141" t="s">
        <v>272</v>
      </c>
      <c r="H141" t="s">
        <v>273</v>
      </c>
    </row>
    <row r="142" spans="1:14">
      <c r="D142" t="s">
        <v>17</v>
      </c>
      <c r="E142">
        <f>COUNTA(J2,J18,J45,J47,J52,J71,J87,J93,J94,J96,J115,J119,J129,J132)</f>
        <v>14</v>
      </c>
      <c r="F142" s="1">
        <f>E142/G139</f>
        <v>0.1021897810218978</v>
      </c>
      <c r="G142">
        <f>SUM(J2,J18,J45,J47,J52,J71,J87,J93,J94,J96,J115,J119,J129,J132)</f>
        <v>0</v>
      </c>
      <c r="H142" s="1" t="str">
        <f>G142/J139</f>
        <v>0</v>
      </c>
    </row>
    <row r="143" spans="1:14">
      <c r="D143" t="s">
        <v>22</v>
      </c>
      <c r="E143">
        <f>COUNTA(J3,J6,J7,J8,J9,J11,J12,J16,J19,J22,J24,J26,J28,J29,J34,J35,J37,J39,J40,J41,J42,J43,J46,J49,J50,J51,J53,J55,J57,J61,J62,J63,J64,J67,J69,J70,J72,J73,J75,J76,J77,J78,J80,J81,J82,J83,J84,J85,J86,J89,J90,J91,J92,J99,J100,J101,J102,J103,J106,J107,J108,J109,J110,J111,J112,J113,J114,J117,J118,J120,J122,J123,J124,J125,J126,J128,J130,J131,J133,J134,J135,J136,J137,J138)</f>
        <v>84</v>
      </c>
      <c r="F143" s="1">
        <f>E143/G139</f>
        <v>0.6131386861313869</v>
      </c>
      <c r="G143">
        <f>SUM(J3,J6,J7,J8,J9,J11,J12,J16,J19,J22,J24,J26,J28,J29,J34,J35,J37,J39,J40,J41,J42,J43,J46,J49,J50,J51,J53,J55,J57,J61,J62,J63,J64,J67,J69,J70,J72,J73,J75,J76,J77,J78,J80,J81,J82,J83,J84,J85,J86,J89,J90,J91,J92,J99,J100,J101,J102,J103,J106,J107,J108,J109,J110,J111,J112,J113,J114,J117,J118,J120,J122,J123,J124,J125,J126,J128,J130,J131,J133,J134,J135,J136,J137,J138)</f>
        <v>0</v>
      </c>
      <c r="H143" s="1" t="str">
        <f>G143/J139</f>
        <v>0</v>
      </c>
    </row>
    <row r="144" spans="1:14">
      <c r="D144" t="s">
        <v>27</v>
      </c>
      <c r="E144">
        <f>COUNTA(J4,J5,J10,J13,J17,J20,J21,J23,J25,J27,J30,J31,J32,J33,J36,J38,J48,J54,J56,J58,J65,J66,J98,J104,J105)</f>
        <v>25</v>
      </c>
      <c r="F144" s="1">
        <f>E144/G139</f>
        <v>0.1824817518248175</v>
      </c>
      <c r="G144">
        <f>SUM(J4,J5,J10,J13,J17,J20,J21,J23,J25,J27,J30,J31,J32,J33,J36,J38,J48,J54,J56,J58,J65,J66,J98,J104,J105)</f>
        <v>0</v>
      </c>
      <c r="H144" s="1" t="str">
        <f>G144/J139</f>
        <v>0</v>
      </c>
    </row>
    <row r="145" spans="1:14">
      <c r="D145" t="s">
        <v>51</v>
      </c>
      <c r="E145">
        <f>COUNTA(J14,J95,J97)</f>
        <v>3</v>
      </c>
      <c r="F145" s="1">
        <f>E145/G139</f>
        <v>0.0218978102189781</v>
      </c>
      <c r="G145">
        <f>SUM(J14,J95,J97)</f>
        <v>0</v>
      </c>
      <c r="H145" s="1" t="str">
        <f>G145/J139</f>
        <v>0</v>
      </c>
    </row>
    <row r="146" spans="1:14">
      <c r="D146" t="s">
        <v>54</v>
      </c>
      <c r="E146">
        <f>COUNTA(J15,J59,J60,J74,J116,J121,J127)</f>
        <v>7</v>
      </c>
      <c r="F146" s="1">
        <f>E146/G139</f>
        <v>0.05109489051094891</v>
      </c>
      <c r="G146">
        <f>SUM(J15,J59,J60,J74,J116,J121,J127)</f>
        <v>0</v>
      </c>
      <c r="H146" s="1" t="str">
        <f>G146/J139</f>
        <v>0</v>
      </c>
    </row>
    <row r="147" spans="1:14">
      <c r="D147" t="s">
        <v>110</v>
      </c>
      <c r="E147">
        <f>COUNTA(J44,J68,J79,J88)</f>
        <v>4</v>
      </c>
      <c r="F147" s="1">
        <f>E147/G139</f>
        <v>0.0291970802919708</v>
      </c>
      <c r="G147">
        <f>SUM(J44,J68,J79,J88)</f>
        <v>0</v>
      </c>
      <c r="H147" s="1" t="str">
        <f>G147/J139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2011-03-18T09:12:37-05:00</dcterms:created>
  <dcterms:modified xsi:type="dcterms:W3CDTF">2011-03-18T09:12:37-05:00</dcterms:modified>
  <dc:title>Listado de proyectos por estado</dc:title>
  <dc:description>Listado de proyectos por estado.</dc:description>
  <dc:subject>Listado de proyectos por estado</dc:subject>
  <cp:keywords>Proyectos estado</cp:keywords>
  <cp:category>Proyectos</cp:category>
</cp:coreProperties>
</file>