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<sst xmlns="http://schemas.openxmlformats.org/spreadsheetml/2006/main" uniqueCount="191">
  <si>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</si>
  <si>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</si>
  <si>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</si>
  <si>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</si>
  <si>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</si>
  <si>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</si>
  <si>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</si>
  <si>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</si>
  <si>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</si>
  <si>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</si>
  <si>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</si>
  <si>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</si>
  <si>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</si>
  <si>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</si>
  <si>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1012-2014</t>
  </si>
  <si>
    <t>PI centro comercial - FUNCIONES Y PILOTAJES SAS</t>
  </si>
  <si>
    <t>FUNDACIONES Y PILOTAJES SAS.</t>
  </si>
  <si>
    <t>2012-10-09</t>
  </si>
  <si>
    <t>Sin programa</t>
  </si>
  <si>
    <t>BOGOTA</t>
  </si>
  <si>
    <t>John Francisco Parra</t>
  </si>
  <si>
    <t>1012-2015</t>
  </si>
  <si>
    <t>Perforac Ituango adi. 2 contrato - CONSORCIO SAINC</t>
  </si>
  <si>
    <t>INCONSA...</t>
  </si>
  <si>
    <t>ITUANGO</t>
  </si>
  <si>
    <t>Henry Garzón</t>
  </si>
  <si>
    <t>1012-2016</t>
  </si>
  <si>
    <t>Diseño muro contención adicionales Pes 5319 - CSO</t>
  </si>
  <si>
    <t>Concesion Sabana de Occidente</t>
  </si>
  <si>
    <t>2012-11-21</t>
  </si>
  <si>
    <t>En proceso</t>
  </si>
  <si>
    <t>Alba Naranjo</t>
  </si>
  <si>
    <t>1012-2017</t>
  </si>
  <si>
    <t>EE Sitio inestable via Bogota - La mesa - DEVISAB</t>
  </si>
  <si>
    <t>DEVISAB</t>
  </si>
  <si>
    <t>Bibiana Sepulveda Ospina</t>
  </si>
  <si>
    <t>1012-2018</t>
  </si>
  <si>
    <t>INS InstalaciÃ³n InstrumentaciÃ³n - CONINVIAL</t>
  </si>
  <si>
    <t>CONINVIAL SAS.</t>
  </si>
  <si>
    <t>2012-10-11</t>
  </si>
  <si>
    <t>Por iniciar</t>
  </si>
  <si>
    <t>1012-2019</t>
  </si>
  <si>
    <t>DP Sectores de Adelantamiento - DEVISAB</t>
  </si>
  <si>
    <t>2012-11-14</t>
  </si>
  <si>
    <t>Carlos Alfonso Cuadro Causil</t>
  </si>
  <si>
    <t>1012-2020</t>
  </si>
  <si>
    <t>EE Sitios inestables Bogotá - La mesa - DEVISAB</t>
  </si>
  <si>
    <t>1012-2021</t>
  </si>
  <si>
    <t>PIT Prueba de integridad Pilotes - TERRANUM</t>
  </si>
  <si>
    <t xml:space="preserve">TERRANUM SAS. </t>
  </si>
  <si>
    <t>2012-11-19</t>
  </si>
  <si>
    <t>Jeisson Alfonso Olarte Hernandez</t>
  </si>
  <si>
    <t>1012-2022</t>
  </si>
  <si>
    <t>AcompaÃ±a TÃ©cnico visitas de obra - PRISMA S.A.</t>
  </si>
  <si>
    <t>LADRILLERA PRISMA S.A.</t>
  </si>
  <si>
    <t>2012-10-17</t>
  </si>
  <si>
    <t>1012-2023</t>
  </si>
  <si>
    <t>ES Sobre linea Guavio - Trabajos Adicionales - EEB</t>
  </si>
  <si>
    <t>EMPRESA DE ENERGIA DE BOGOTÁ</t>
  </si>
  <si>
    <t>Leonardo Sanchez Jalabe</t>
  </si>
  <si>
    <t>1012-2024</t>
  </si>
  <si>
    <t>EE SI Mojarras Popayan - INGENIERIA DE VIAS S.A</t>
  </si>
  <si>
    <t>INGENIERIA DE VIAS S.A</t>
  </si>
  <si>
    <t>2012-10-18</t>
  </si>
  <si>
    <t>2012-11-13</t>
  </si>
  <si>
    <t>1012-2025</t>
  </si>
  <si>
    <t>EE Land - Barbo - INGENIERIA DE VÃÂAS S.A</t>
  </si>
  <si>
    <t>INGENIERIA DE VIAS S.A.</t>
  </si>
  <si>
    <t>2012-11-06</t>
  </si>
  <si>
    <t>Belsy Cristina Ramirez Naranjo</t>
  </si>
  <si>
    <t>1012-2026</t>
  </si>
  <si>
    <t>EG  de tuberia - AGUILAR CONSTRUCCIONES</t>
  </si>
  <si>
    <t>AGUILAR CONSTRUCCIONES S.A.</t>
  </si>
  <si>
    <t>2012-11-08</t>
  </si>
  <si>
    <t>Oscar Javier Mesa Gonzalez</t>
  </si>
  <si>
    <t>1012-2027</t>
  </si>
  <si>
    <t>PIT  de Pilotes Santa Marta - GEO</t>
  </si>
  <si>
    <t>Geofundaciones</t>
  </si>
  <si>
    <t>2012-10-19</t>
  </si>
  <si>
    <t>2012-11-20</t>
  </si>
  <si>
    <t>1012-2028</t>
  </si>
  <si>
    <t>EE sitios recomendación 4 sitios caida roca  - CSO</t>
  </si>
  <si>
    <t>1012-2029</t>
  </si>
  <si>
    <t>FWD MediciÃ³n deflectometrica Troncal Call 80 - MHC</t>
  </si>
  <si>
    <t>MARIO HUERTAS COTES MHC</t>
  </si>
  <si>
    <t>2012-10-22</t>
  </si>
  <si>
    <t>2012-11-16</t>
  </si>
  <si>
    <t>1012-2030</t>
  </si>
  <si>
    <t>DP en rehabilitacion tramo k5 600 - OMAR SEPULVEDA</t>
  </si>
  <si>
    <t>OMAR SEPULVEDA</t>
  </si>
  <si>
    <t>2012-10-23</t>
  </si>
  <si>
    <t>Lina Maria Neira Giron</t>
  </si>
  <si>
    <t>1012-2031</t>
  </si>
  <si>
    <t>EE Sitios Inestables k2 250 vÃ­a Honda -  ESTYMA</t>
  </si>
  <si>
    <t>ESTYMA S.A</t>
  </si>
  <si>
    <t>Gerardo Alonso Rodriguez Romero</t>
  </si>
  <si>
    <t>1012-2032</t>
  </si>
  <si>
    <t>INS Instalación Instrumentación K7 730 - CONINVIAL</t>
  </si>
  <si>
    <t>2012-10-24</t>
  </si>
  <si>
    <t>2012-11-09</t>
  </si>
  <si>
    <t>VILLAVICENCIO</t>
  </si>
  <si>
    <t>1012-2033</t>
  </si>
  <si>
    <t>FWD Rediagnostico de un CIV - UTMVB</t>
  </si>
  <si>
    <t>Union Temporal Mantenimiento Vial Bogota</t>
  </si>
  <si>
    <t>1012-2034</t>
  </si>
  <si>
    <t>EG ciclopuente calle 26 en BogotÃ¡ - OPAIN</t>
  </si>
  <si>
    <t>OPAIN.....</t>
  </si>
  <si>
    <t>2012-10-25</t>
  </si>
  <si>
    <t>Anulado</t>
  </si>
  <si>
    <t>1012-2035</t>
  </si>
  <si>
    <t>Visita técnica Bucaramanga - MHC</t>
  </si>
  <si>
    <t>MHC INGENIEROS</t>
  </si>
  <si>
    <t>Yuddy Carolina Ramirez LLanos</t>
  </si>
  <si>
    <t>1012-2036</t>
  </si>
  <si>
    <t>Prueba de Carga EstÃÂ¡tica Muelle - GEOFUNDACIONES</t>
  </si>
  <si>
    <t>2012-10-29</t>
  </si>
  <si>
    <t>1012-2037</t>
  </si>
  <si>
    <t>DP DiseÃ±o de pavimento via Apulo - DEVISAB</t>
  </si>
  <si>
    <t>2012-10-31</t>
  </si>
  <si>
    <t>2012-11-28</t>
  </si>
  <si>
    <t>APULO</t>
  </si>
  <si>
    <t>1012-2038</t>
  </si>
  <si>
    <t>INS Edificio Tierr - ALDEA APOTEMA DESARROLLOS SAS</t>
  </si>
  <si>
    <t>EDIFICIO TIERRA FIRME</t>
  </si>
  <si>
    <t>2012-10-01</t>
  </si>
  <si>
    <t>1112-2039</t>
  </si>
  <si>
    <t>INS Instrumentación K5 800, K14 800- CONINVIAL</t>
  </si>
  <si>
    <t>CONINVIAL SAS</t>
  </si>
  <si>
    <t>2012-11-01</t>
  </si>
  <si>
    <t>1012-2040</t>
  </si>
  <si>
    <t>Modelacion Numeri Clinica Santa Fe-  ANDRES OTERO</t>
  </si>
  <si>
    <t>ANDRES OTERO</t>
  </si>
  <si>
    <t>2012-10-02</t>
  </si>
  <si>
    <t>1112-2041</t>
  </si>
  <si>
    <t>DP de zona de bascula de peaje K9 - CSO</t>
  </si>
  <si>
    <t>CONCESIOÃÂN SABANA DE OCCIDENTE</t>
  </si>
  <si>
    <t>Katherine Lisse Rodriguez Mejia</t>
  </si>
  <si>
    <t>1012-2042</t>
  </si>
  <si>
    <t>Prueba de transferencia de carga - CONFASE S.A</t>
  </si>
  <si>
    <t>CONFASE S.A.</t>
  </si>
  <si>
    <t>2012-11-26</t>
  </si>
  <si>
    <t>1112-2043</t>
  </si>
  <si>
    <t>DP  puente de los clubes (Briceño) - SPIRAL</t>
  </si>
  <si>
    <t>SPIRAL INGENIERIA</t>
  </si>
  <si>
    <t>2012-11-22</t>
  </si>
  <si>
    <t>1112-2044</t>
  </si>
  <si>
    <t>PIT  de 6 Pilotes en muelle 2 y 3 de buenaven- GEO</t>
  </si>
  <si>
    <t>2012-11-07</t>
  </si>
  <si>
    <t>2012-11-29</t>
  </si>
  <si>
    <t>BUENAVENTURA</t>
  </si>
  <si>
    <t>1112-2045</t>
  </si>
  <si>
    <t>EG DiseÃ±o fase III variante Nordeste - ICESGA</t>
  </si>
  <si>
    <t>UNION TEMPORAL ICESGA</t>
  </si>
  <si>
    <t>1112-2046</t>
  </si>
  <si>
    <t>Deflectometria conce Hatovial - CONCESION HATOVIAL</t>
  </si>
  <si>
    <t>EDL SAS...</t>
  </si>
  <si>
    <t>1112-2047</t>
  </si>
  <si>
    <t>EG Puente vehicular sobre Rio Negro-  PEDELTA</t>
  </si>
  <si>
    <t>PEDELTA</t>
  </si>
  <si>
    <t>1112-2048</t>
  </si>
  <si>
    <t>PERF. Perforaciones para Ituango - CONSORCIO SAINC</t>
  </si>
  <si>
    <t xml:space="preserve">CONSORCIO SAINC </t>
  </si>
  <si>
    <t>1112-2049</t>
  </si>
  <si>
    <t xml:space="preserve"> EE 6 SI via Girardot - Mosquera - DEVISAB</t>
  </si>
  <si>
    <t>2012-11-27</t>
  </si>
  <si>
    <t>GIRARDOT</t>
  </si>
  <si>
    <t>1112-2050</t>
  </si>
  <si>
    <t>Prueba de Carga Estatica Muelle Buenaventura - GEO</t>
  </si>
  <si>
    <t>1112-2051</t>
  </si>
  <si>
    <t>AcompaÃ±amiento durante la construccion - INGENAL</t>
  </si>
  <si>
    <t xml:space="preserve">INGENAL ARQUITECTURA </t>
  </si>
  <si>
    <t>1112-2052</t>
  </si>
  <si>
    <t>EG y geologicos a nivel de 20km   - HIDROCONSULTA</t>
  </si>
  <si>
    <t>HIDROCONSULTAS SAS.</t>
  </si>
  <si>
    <t>2012-12-04</t>
  </si>
  <si>
    <t>1112-2053</t>
  </si>
  <si>
    <t>FWD de 3km de via K72 100 a  K75 200 Bta - CSO</t>
  </si>
  <si>
    <t>1112-2054</t>
  </si>
  <si>
    <t>Mediciones de iri de 7.2km - MAB INGENIERIA</t>
  </si>
  <si>
    <t xml:space="preserve">MAB INGENIERIA DE VALOR </t>
  </si>
  <si>
    <t>1112-2055</t>
  </si>
  <si>
    <t>EG Complementacin de sitio inestable- CONCAY</t>
  </si>
  <si>
    <t>Concay S.A</t>
  </si>
  <si>
    <t>1112-2056</t>
  </si>
  <si>
    <t>PIT Pilotes Proyecto Alborada 140 - LEIMEN MENDOZA</t>
  </si>
  <si>
    <t>PROYECTO ALBORADA 140</t>
  </si>
  <si>
    <t>2012-11-30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</si>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</sst>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51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5436</v>
      </c>
      <c r="B2" t="s">
        <v>14</v>
      </c>
      <c r="C2" t="s">
        <v>15</v>
      </c>
      <c r="D2" t="s">
        <v>16</v>
      </c>
      <c r="E2" t="s">
        <v>17</v>
      </c>
      <c r="F2" t="s">
        <v>17</v>
      </c>
      <c r="G2" t="s">
        <v>18</v>
      </c>
      <c r="H2">
        <v>0</v>
      </c>
      <c r="I2">
        <v>640000</v>
      </c>
      <c r="J2">
        <v>0</v>
      </c>
      <c r="K2">
        <v>0</v>
      </c>
      <c r="L2" s="1" t="str">
        <f>K2/J2</f>
        <v>0</v>
      </c>
      <c r="M2" t="s">
        <v>19</v>
      </c>
      <c r="N2" t="s">
        <v>20</v>
      </c>
    </row>
    <row r="3" spans="1:14">
      <c r="A3">
        <v>5440</v>
      </c>
      <c r="B3" t="s">
        <v>21</v>
      </c>
      <c r="C3" t="s">
        <v>22</v>
      </c>
      <c r="D3" t="s">
        <v>23</v>
      </c>
      <c r="E3" t="s">
        <v>17</v>
      </c>
      <c r="F3" t="s">
        <v>17</v>
      </c>
      <c r="G3" t="s">
        <v>18</v>
      </c>
      <c r="H3">
        <v>0</v>
      </c>
      <c r="I3">
        <v>25617150</v>
      </c>
      <c r="J3">
        <v>0</v>
      </c>
      <c r="K3">
        <v>0</v>
      </c>
      <c r="L3" s="1" t="str">
        <f>K3/J3</f>
        <v>0</v>
      </c>
      <c r="M3" t="s">
        <v>24</v>
      </c>
      <c r="N3" t="s">
        <v>25</v>
      </c>
    </row>
    <row r="4" spans="1:14">
      <c r="A4">
        <v>5427</v>
      </c>
      <c r="B4" t="s">
        <v>26</v>
      </c>
      <c r="C4" t="s">
        <v>27</v>
      </c>
      <c r="D4" t="s">
        <v>28</v>
      </c>
      <c r="E4" t="s">
        <v>17</v>
      </c>
      <c r="F4" t="s">
        <v>29</v>
      </c>
      <c r="G4" t="s">
        <v>30</v>
      </c>
      <c r="H4">
        <v>43.0416666667</v>
      </c>
      <c r="I4">
        <v>19981182</v>
      </c>
      <c r="J4">
        <v>10727000</v>
      </c>
      <c r="K4">
        <v>521991</v>
      </c>
      <c r="L4" s="1">
        <f>K4/J4</f>
        <v>0.0486614151207</v>
      </c>
      <c r="M4" t="s">
        <v>19</v>
      </c>
      <c r="N4" t="s">
        <v>31</v>
      </c>
    </row>
    <row r="5" spans="1:14">
      <c r="A5">
        <v>5387</v>
      </c>
      <c r="B5" t="s">
        <v>32</v>
      </c>
      <c r="C5" t="s">
        <v>33</v>
      </c>
      <c r="D5" t="s">
        <v>34</v>
      </c>
      <c r="E5" t="s">
        <v>17</v>
      </c>
      <c r="F5" t="s">
        <v>17</v>
      </c>
      <c r="G5" t="s">
        <v>18</v>
      </c>
      <c r="H5">
        <v>0</v>
      </c>
      <c r="I5">
        <v>0</v>
      </c>
      <c r="J5">
        <v>0</v>
      </c>
      <c r="K5">
        <v>0</v>
      </c>
      <c r="L5" s="1" t="str">
        <f>K5/J5</f>
        <v>0</v>
      </c>
      <c r="M5" t="s">
        <v>19</v>
      </c>
      <c r="N5" t="s">
        <v>35</v>
      </c>
    </row>
    <row r="6" spans="1:14">
      <c r="A6">
        <v>5434</v>
      </c>
      <c r="B6" t="s">
        <v>36</v>
      </c>
      <c r="C6" t="s">
        <v>37</v>
      </c>
      <c r="D6" t="s">
        <v>38</v>
      </c>
      <c r="E6" t="s">
        <v>17</v>
      </c>
      <c r="F6" t="s">
        <v>39</v>
      </c>
      <c r="G6" t="s">
        <v>40</v>
      </c>
      <c r="H6">
        <v>2</v>
      </c>
      <c r="I6">
        <v>6882967.05</v>
      </c>
      <c r="J6">
        <v>1493750</v>
      </c>
      <c r="K6">
        <v>0</v>
      </c>
      <c r="L6" s="1">
        <f>K6/J6</f>
        <v>0</v>
      </c>
      <c r="M6" t="s">
        <v>19</v>
      </c>
      <c r="N6" t="s">
        <v>35</v>
      </c>
    </row>
    <row r="7" spans="1:14">
      <c r="A7">
        <v>5221</v>
      </c>
      <c r="B7" t="s">
        <v>41</v>
      </c>
      <c r="C7" t="s">
        <v>42</v>
      </c>
      <c r="D7" t="s">
        <v>34</v>
      </c>
      <c r="E7" t="s">
        <v>17</v>
      </c>
      <c r="F7" t="s">
        <v>43</v>
      </c>
      <c r="G7" t="s">
        <v>30</v>
      </c>
      <c r="H7">
        <v>36.0416666667</v>
      </c>
      <c r="I7">
        <v>67343800</v>
      </c>
      <c r="J7">
        <v>29411986</v>
      </c>
      <c r="K7">
        <v>5216636</v>
      </c>
      <c r="L7" s="1">
        <f>K7/J7</f>
        <v>0.177364289511</v>
      </c>
      <c r="M7" t="s">
        <v>19</v>
      </c>
      <c r="N7" t="s">
        <v>44</v>
      </c>
    </row>
    <row r="8" spans="1:14">
      <c r="A8">
        <v>5433</v>
      </c>
      <c r="B8" t="s">
        <v>45</v>
      </c>
      <c r="C8" t="s">
        <v>46</v>
      </c>
      <c r="D8" t="s">
        <v>34</v>
      </c>
      <c r="E8" t="s">
        <v>17</v>
      </c>
      <c r="F8" t="s">
        <v>29</v>
      </c>
      <c r="G8" t="s">
        <v>30</v>
      </c>
      <c r="H8">
        <v>43.0416666667</v>
      </c>
      <c r="I8">
        <v>30000000</v>
      </c>
      <c r="J8">
        <v>108893060</v>
      </c>
      <c r="K8">
        <v>312147</v>
      </c>
      <c r="L8" s="1">
        <f>K8/J8</f>
        <v>0.00286654631617</v>
      </c>
      <c r="M8" t="s">
        <v>19</v>
      </c>
      <c r="N8" t="s">
        <v>35</v>
      </c>
    </row>
    <row r="9" spans="1:14">
      <c r="A9">
        <v>5385</v>
      </c>
      <c r="B9" t="s">
        <v>47</v>
      </c>
      <c r="C9" t="s">
        <v>48</v>
      </c>
      <c r="D9" t="s">
        <v>49</v>
      </c>
      <c r="E9" t="s">
        <v>39</v>
      </c>
      <c r="F9" t="s">
        <v>50</v>
      </c>
      <c r="G9" t="s">
        <v>30</v>
      </c>
      <c r="H9">
        <v>39.0416666667</v>
      </c>
      <c r="I9">
        <v>4180000</v>
      </c>
      <c r="J9">
        <v>2574000</v>
      </c>
      <c r="K9">
        <v>353050</v>
      </c>
      <c r="L9" s="1">
        <f>K9/J9</f>
        <v>0.13716006216</v>
      </c>
      <c r="M9" t="s">
        <v>19</v>
      </c>
      <c r="N9" t="s">
        <v>51</v>
      </c>
    </row>
    <row r="10" spans="1:14">
      <c r="A10">
        <v>5175</v>
      </c>
      <c r="B10" t="s">
        <v>52</v>
      </c>
      <c r="C10" t="s">
        <v>53</v>
      </c>
      <c r="D10" t="s">
        <v>54</v>
      </c>
      <c r="E10" t="s">
        <v>55</v>
      </c>
      <c r="F10" t="s">
        <v>29</v>
      </c>
      <c r="G10" t="s">
        <v>30</v>
      </c>
      <c r="H10">
        <v>35.0416666667</v>
      </c>
      <c r="I10">
        <v>17012000</v>
      </c>
      <c r="J10">
        <v>6630000</v>
      </c>
      <c r="K10">
        <v>592000</v>
      </c>
      <c r="L10" s="1">
        <f>K10/J10</f>
        <v>0.0892911010558</v>
      </c>
      <c r="M10" t="s">
        <v>19</v>
      </c>
      <c r="N10" t="s">
        <v>25</v>
      </c>
    </row>
    <row r="11" spans="1:14">
      <c r="A11">
        <v>5429</v>
      </c>
      <c r="B11" t="s">
        <v>56</v>
      </c>
      <c r="C11" t="s">
        <v>57</v>
      </c>
      <c r="D11" t="s">
        <v>58</v>
      </c>
      <c r="E11" t="s">
        <v>55</v>
      </c>
      <c r="F11" t="s">
        <v>43</v>
      </c>
      <c r="G11" t="s">
        <v>30</v>
      </c>
      <c r="H11">
        <v>28.0416666667</v>
      </c>
      <c r="I11">
        <v>16885500</v>
      </c>
      <c r="J11">
        <v>9549556</v>
      </c>
      <c r="K11">
        <v>107450</v>
      </c>
      <c r="L11" s="1">
        <f>K11/J11</f>
        <v>0.0112518320223</v>
      </c>
      <c r="M11" t="s">
        <v>19</v>
      </c>
      <c r="N11" t="s">
        <v>59</v>
      </c>
    </row>
    <row r="12" spans="1:14">
      <c r="A12">
        <v>5441</v>
      </c>
      <c r="B12" t="s">
        <v>60</v>
      </c>
      <c r="C12" t="s">
        <v>61</v>
      </c>
      <c r="D12" t="s">
        <v>62</v>
      </c>
      <c r="E12" t="s">
        <v>63</v>
      </c>
      <c r="F12" t="s">
        <v>64</v>
      </c>
      <c r="G12" t="s">
        <v>30</v>
      </c>
      <c r="H12">
        <v>26.0416666667</v>
      </c>
      <c r="I12">
        <v>155798000</v>
      </c>
      <c r="J12">
        <v>73149920</v>
      </c>
      <c r="K12">
        <v>5037400</v>
      </c>
      <c r="L12" s="1">
        <f>K12/J12</f>
        <v>0.0688640534398</v>
      </c>
      <c r="M12" t="s">
        <v>19</v>
      </c>
      <c r="N12" t="s">
        <v>25</v>
      </c>
    </row>
    <row r="13" spans="1:14">
      <c r="A13">
        <v>5349</v>
      </c>
      <c r="B13" t="s">
        <v>65</v>
      </c>
      <c r="C13" t="s">
        <v>66</v>
      </c>
      <c r="D13" t="s">
        <v>67</v>
      </c>
      <c r="E13" t="s">
        <v>63</v>
      </c>
      <c r="F13" t="s">
        <v>68</v>
      </c>
      <c r="G13" t="s">
        <v>30</v>
      </c>
      <c r="H13">
        <v>19.0416666667</v>
      </c>
      <c r="I13">
        <v>116074000</v>
      </c>
      <c r="J13">
        <v>23669024</v>
      </c>
      <c r="K13">
        <v>2066899</v>
      </c>
      <c r="L13" s="1">
        <f>K13/J13</f>
        <v>0.0873250624952</v>
      </c>
      <c r="M13" t="s">
        <v>19</v>
      </c>
      <c r="N13" t="s">
        <v>69</v>
      </c>
    </row>
    <row r="14" spans="1:14">
      <c r="A14">
        <v>5449</v>
      </c>
      <c r="B14" t="s">
        <v>70</v>
      </c>
      <c r="C14" t="s">
        <v>71</v>
      </c>
      <c r="D14" t="s">
        <v>72</v>
      </c>
      <c r="E14" t="s">
        <v>63</v>
      </c>
      <c r="F14" t="s">
        <v>73</v>
      </c>
      <c r="G14" t="s">
        <v>30</v>
      </c>
      <c r="H14">
        <v>21.0416666667</v>
      </c>
      <c r="I14">
        <v>6545000</v>
      </c>
      <c r="J14">
        <v>612000</v>
      </c>
      <c r="K14">
        <v>184800</v>
      </c>
      <c r="L14" s="1">
        <f>K14/J14</f>
        <v>0.301960784314</v>
      </c>
      <c r="M14" t="s">
        <v>19</v>
      </c>
      <c r="N14" t="s">
        <v>74</v>
      </c>
    </row>
    <row r="15" spans="1:14">
      <c r="A15">
        <v>5465</v>
      </c>
      <c r="B15" t="s">
        <v>75</v>
      </c>
      <c r="C15" t="s">
        <v>76</v>
      </c>
      <c r="D15" t="s">
        <v>77</v>
      </c>
      <c r="E15" t="s">
        <v>78</v>
      </c>
      <c r="F15" t="s">
        <v>79</v>
      </c>
      <c r="G15" t="s">
        <v>30</v>
      </c>
      <c r="H15">
        <v>32.0416666667</v>
      </c>
      <c r="I15">
        <v>5900000</v>
      </c>
      <c r="J15">
        <v>6450000</v>
      </c>
      <c r="K15">
        <v>92100</v>
      </c>
      <c r="L15" s="1">
        <f>K15/J15</f>
        <v>0.0142790697674</v>
      </c>
      <c r="M15" t="s">
        <v>19</v>
      </c>
      <c r="N15" t="s">
        <v>74</v>
      </c>
    </row>
    <row r="16" spans="1:14">
      <c r="A16">
        <v>5405</v>
      </c>
      <c r="B16" t="s">
        <v>80</v>
      </c>
      <c r="C16" t="s">
        <v>81</v>
      </c>
      <c r="D16" t="s">
        <v>28</v>
      </c>
      <c r="E16" t="s">
        <v>78</v>
      </c>
      <c r="F16" t="s">
        <v>29</v>
      </c>
      <c r="G16" t="s">
        <v>30</v>
      </c>
      <c r="H16">
        <v>33.0416666667</v>
      </c>
      <c r="I16">
        <v>388268500</v>
      </c>
      <c r="J16">
        <v>154213240</v>
      </c>
      <c r="K16">
        <v>173997</v>
      </c>
      <c r="L16" s="1">
        <f>K16/J16</f>
        <v>0.00112828833633</v>
      </c>
      <c r="M16" t="s">
        <v>19</v>
      </c>
      <c r="N16" t="s">
        <v>31</v>
      </c>
    </row>
    <row r="17" spans="1:14">
      <c r="A17">
        <v>5453</v>
      </c>
      <c r="B17" t="s">
        <v>82</v>
      </c>
      <c r="C17" t="s">
        <v>83</v>
      </c>
      <c r="D17" t="s">
        <v>84</v>
      </c>
      <c r="E17" t="s">
        <v>85</v>
      </c>
      <c r="F17" t="s">
        <v>86</v>
      </c>
      <c r="G17" t="s">
        <v>30</v>
      </c>
      <c r="H17">
        <v>25.0416666667</v>
      </c>
      <c r="I17">
        <v>1620000</v>
      </c>
      <c r="J17">
        <v>276250</v>
      </c>
      <c r="K17">
        <v>193330</v>
      </c>
      <c r="L17" s="1">
        <f>K17/J17</f>
        <v>0.699837104072</v>
      </c>
      <c r="M17" t="s">
        <v>19</v>
      </c>
      <c r="N17" t="s">
        <v>44</v>
      </c>
    </row>
    <row r="18" spans="1:14">
      <c r="A18">
        <v>5461</v>
      </c>
      <c r="B18" t="s">
        <v>87</v>
      </c>
      <c r="C18" t="s">
        <v>88</v>
      </c>
      <c r="D18" t="s">
        <v>89</v>
      </c>
      <c r="E18" t="s">
        <v>90</v>
      </c>
      <c r="F18" t="s">
        <v>90</v>
      </c>
      <c r="G18" t="s">
        <v>18</v>
      </c>
      <c r="H18">
        <v>0</v>
      </c>
      <c r="I18">
        <v>1925000</v>
      </c>
      <c r="J18">
        <v>0</v>
      </c>
      <c r="K18">
        <v>0</v>
      </c>
      <c r="L18" s="1" t="str">
        <f>K18/J18</f>
        <v>0</v>
      </c>
      <c r="M18" t="s">
        <v>19</v>
      </c>
      <c r="N18" t="s">
        <v>91</v>
      </c>
    </row>
    <row r="19" spans="1:14">
      <c r="A19">
        <v>5456</v>
      </c>
      <c r="B19" t="s">
        <v>92</v>
      </c>
      <c r="C19" t="s">
        <v>93</v>
      </c>
      <c r="D19" t="s">
        <v>94</v>
      </c>
      <c r="E19" t="s">
        <v>90</v>
      </c>
      <c r="F19" t="s">
        <v>64</v>
      </c>
      <c r="G19" t="s">
        <v>30</v>
      </c>
      <c r="H19">
        <v>21.0416666667</v>
      </c>
      <c r="I19">
        <v>168100000</v>
      </c>
      <c r="J19">
        <v>92384420</v>
      </c>
      <c r="K19">
        <v>5351623</v>
      </c>
      <c r="L19" s="1">
        <f>K19/J19</f>
        <v>0.0579277653093</v>
      </c>
      <c r="M19" t="s">
        <v>19</v>
      </c>
      <c r="N19" t="s">
        <v>95</v>
      </c>
    </row>
    <row r="20" spans="1:14">
      <c r="A20">
        <v>5475</v>
      </c>
      <c r="B20" t="s">
        <v>96</v>
      </c>
      <c r="C20" t="s">
        <v>97</v>
      </c>
      <c r="D20" t="s">
        <v>38</v>
      </c>
      <c r="E20" t="s">
        <v>98</v>
      </c>
      <c r="F20" t="s">
        <v>99</v>
      </c>
      <c r="G20" t="s">
        <v>40</v>
      </c>
      <c r="H20">
        <v>16.0416666667</v>
      </c>
      <c r="I20">
        <v>5943840</v>
      </c>
      <c r="J20">
        <v>1243750</v>
      </c>
      <c r="K20">
        <v>0</v>
      </c>
      <c r="L20" s="1">
        <f>K20/J20</f>
        <v>0</v>
      </c>
      <c r="M20" t="s">
        <v>100</v>
      </c>
      <c r="N20" t="s">
        <v>35</v>
      </c>
    </row>
    <row r="21" spans="1:14">
      <c r="A21">
        <v>5462</v>
      </c>
      <c r="B21" t="s">
        <v>101</v>
      </c>
      <c r="C21" t="s">
        <v>102</v>
      </c>
      <c r="D21" t="s">
        <v>103</v>
      </c>
      <c r="E21" t="s">
        <v>98</v>
      </c>
      <c r="F21" t="s">
        <v>43</v>
      </c>
      <c r="G21" t="s">
        <v>30</v>
      </c>
      <c r="H21">
        <v>21.0416666667</v>
      </c>
      <c r="I21">
        <v>2980000</v>
      </c>
      <c r="J21">
        <v>2058752</v>
      </c>
      <c r="K21">
        <v>719100</v>
      </c>
      <c r="L21" s="1">
        <f>K21/J21</f>
        <v>0.349289278165</v>
      </c>
      <c r="M21" t="s">
        <v>19</v>
      </c>
      <c r="N21" t="s">
        <v>91</v>
      </c>
    </row>
    <row r="22" spans="1:14">
      <c r="A22">
        <v>5469</v>
      </c>
      <c r="B22" t="s">
        <v>104</v>
      </c>
      <c r="C22" t="s">
        <v>105</v>
      </c>
      <c r="D22" t="s">
        <v>106</v>
      </c>
      <c r="E22" t="s">
        <v>107</v>
      </c>
      <c r="F22" t="s">
        <v>107</v>
      </c>
      <c r="G22" t="s">
        <v>108</v>
      </c>
      <c r="H22">
        <v>0</v>
      </c>
      <c r="I22">
        <v>28783333</v>
      </c>
      <c r="J22">
        <v>0</v>
      </c>
      <c r="K22">
        <v>0</v>
      </c>
      <c r="L22" s="1" t="str">
        <f>K22/J22</f>
        <v>0</v>
      </c>
      <c r="M22" t="s">
        <v>19</v>
      </c>
      <c r="N22" t="s">
        <v>69</v>
      </c>
    </row>
    <row r="23" spans="1:14">
      <c r="A23">
        <v>5479</v>
      </c>
      <c r="B23" t="s">
        <v>109</v>
      </c>
      <c r="C23" t="s">
        <v>110</v>
      </c>
      <c r="D23" t="s">
        <v>111</v>
      </c>
      <c r="E23" t="s">
        <v>107</v>
      </c>
      <c r="F23" t="s">
        <v>107</v>
      </c>
      <c r="G23" t="s">
        <v>18</v>
      </c>
      <c r="H23">
        <v>0</v>
      </c>
      <c r="I23">
        <v>1780000</v>
      </c>
      <c r="J23">
        <v>720000</v>
      </c>
      <c r="K23">
        <v>0</v>
      </c>
      <c r="L23" s="1">
        <f>K23/J23</f>
        <v>0</v>
      </c>
      <c r="M23" t="s">
        <v>19</v>
      </c>
      <c r="N23" t="s">
        <v>112</v>
      </c>
    </row>
    <row r="24" spans="1:14">
      <c r="A24">
        <v>5459</v>
      </c>
      <c r="B24" t="s">
        <v>113</v>
      </c>
      <c r="C24" t="s">
        <v>114</v>
      </c>
      <c r="D24" t="s">
        <v>77</v>
      </c>
      <c r="E24" t="s">
        <v>115</v>
      </c>
      <c r="F24" t="s">
        <v>50</v>
      </c>
      <c r="G24" t="s">
        <v>30</v>
      </c>
      <c r="H24">
        <v>21.0416666667</v>
      </c>
      <c r="I24">
        <v>96132749</v>
      </c>
      <c r="J24">
        <v>14086000</v>
      </c>
      <c r="K24">
        <v>402529</v>
      </c>
      <c r="L24" s="1">
        <f>K24/J24</f>
        <v>0.0285765298878</v>
      </c>
      <c r="M24" t="s">
        <v>19</v>
      </c>
      <c r="N24" t="s">
        <v>69</v>
      </c>
    </row>
    <row r="25" spans="1:14">
      <c r="A25">
        <v>5165</v>
      </c>
      <c r="B25" t="s">
        <v>116</v>
      </c>
      <c r="C25" t="s">
        <v>117</v>
      </c>
      <c r="D25" t="s">
        <v>34</v>
      </c>
      <c r="E25" t="s">
        <v>118</v>
      </c>
      <c r="F25" t="s">
        <v>119</v>
      </c>
      <c r="G25" t="s">
        <v>30</v>
      </c>
      <c r="H25">
        <v>28.0416666667</v>
      </c>
      <c r="I25">
        <v>4148900</v>
      </c>
      <c r="J25">
        <v>1946788</v>
      </c>
      <c r="K25">
        <v>107450</v>
      </c>
      <c r="L25" s="1">
        <f>K25/J25</f>
        <v>0.0551934776668</v>
      </c>
      <c r="M25" t="s">
        <v>120</v>
      </c>
      <c r="N25" t="s">
        <v>44</v>
      </c>
    </row>
    <row r="26" spans="1:14">
      <c r="A26">
        <v>5381</v>
      </c>
      <c r="B26" t="s">
        <v>121</v>
      </c>
      <c r="C26" t="s">
        <v>122</v>
      </c>
      <c r="D26" t="s">
        <v>123</v>
      </c>
      <c r="E26" t="s">
        <v>124</v>
      </c>
      <c r="F26" t="s">
        <v>99</v>
      </c>
      <c r="G26" t="s">
        <v>30</v>
      </c>
      <c r="H26">
        <v>39.0416666667</v>
      </c>
      <c r="I26">
        <v>9187500</v>
      </c>
      <c r="J26">
        <v>4752000</v>
      </c>
      <c r="K26">
        <v>982400</v>
      </c>
      <c r="L26" s="1">
        <f>K26/J26</f>
        <v>0.206734006734</v>
      </c>
      <c r="M26" t="s">
        <v>19</v>
      </c>
      <c r="N26" t="s">
        <v>51</v>
      </c>
    </row>
    <row r="27" spans="1:14">
      <c r="A27">
        <v>5488</v>
      </c>
      <c r="B27" t="s">
        <v>125</v>
      </c>
      <c r="C27" t="s">
        <v>126</v>
      </c>
      <c r="D27" t="s">
        <v>127</v>
      </c>
      <c r="E27" t="s">
        <v>128</v>
      </c>
      <c r="F27" t="s">
        <v>99</v>
      </c>
      <c r="G27" t="s">
        <v>40</v>
      </c>
      <c r="H27">
        <v>8.04166666667</v>
      </c>
      <c r="I27">
        <v>27531867</v>
      </c>
      <c r="J27">
        <v>4830000</v>
      </c>
      <c r="K27">
        <v>0</v>
      </c>
      <c r="L27" s="1">
        <f>K27/J27</f>
        <v>0</v>
      </c>
      <c r="M27" t="s">
        <v>19</v>
      </c>
      <c r="N27" t="s">
        <v>35</v>
      </c>
    </row>
    <row r="28" spans="1:14">
      <c r="A28">
        <v>5371</v>
      </c>
      <c r="B28" t="s">
        <v>129</v>
      </c>
      <c r="C28" t="s">
        <v>130</v>
      </c>
      <c r="D28" t="s">
        <v>131</v>
      </c>
      <c r="E28" t="s">
        <v>132</v>
      </c>
      <c r="F28" t="s">
        <v>29</v>
      </c>
      <c r="G28" t="s">
        <v>30</v>
      </c>
      <c r="H28">
        <v>50.0416666667</v>
      </c>
      <c r="I28">
        <v>4127750</v>
      </c>
      <c r="J28">
        <v>1014688</v>
      </c>
      <c r="K28">
        <v>715321</v>
      </c>
      <c r="L28" s="1">
        <f>K28/J28</f>
        <v>0.704966452742</v>
      </c>
      <c r="M28" t="s">
        <v>19</v>
      </c>
      <c r="N28" t="s">
        <v>31</v>
      </c>
    </row>
    <row r="29" spans="1:14">
      <c r="A29">
        <v>5489</v>
      </c>
      <c r="B29" t="s">
        <v>133</v>
      </c>
      <c r="C29" t="s">
        <v>134</v>
      </c>
      <c r="D29" t="s">
        <v>135</v>
      </c>
      <c r="E29" t="s">
        <v>128</v>
      </c>
      <c r="F29" t="s">
        <v>99</v>
      </c>
      <c r="G29" t="s">
        <v>30</v>
      </c>
      <c r="H29">
        <v>8.04166666667</v>
      </c>
      <c r="I29">
        <v>3100000</v>
      </c>
      <c r="J29">
        <v>412250</v>
      </c>
      <c r="K29">
        <v>201600</v>
      </c>
      <c r="L29" s="1">
        <f>K29/J29</f>
        <v>0.489023650697</v>
      </c>
      <c r="M29" t="s">
        <v>19</v>
      </c>
      <c r="N29" t="s">
        <v>136</v>
      </c>
    </row>
    <row r="30" spans="1:14">
      <c r="A30">
        <v>5468</v>
      </c>
      <c r="B30" t="s">
        <v>137</v>
      </c>
      <c r="C30" t="s">
        <v>138</v>
      </c>
      <c r="D30" t="s">
        <v>139</v>
      </c>
      <c r="E30" t="s">
        <v>78</v>
      </c>
      <c r="F30" t="s">
        <v>140</v>
      </c>
      <c r="G30" t="s">
        <v>30</v>
      </c>
      <c r="H30">
        <v>38.0416666667</v>
      </c>
      <c r="I30">
        <v>4563010</v>
      </c>
      <c r="J30">
        <v>724000</v>
      </c>
      <c r="K30">
        <v>318800</v>
      </c>
      <c r="L30" s="1">
        <f>K30/J30</f>
        <v>0.440331491713</v>
      </c>
      <c r="M30" t="s">
        <v>19</v>
      </c>
      <c r="N30" t="s">
        <v>136</v>
      </c>
    </row>
    <row r="31" spans="1:14">
      <c r="A31">
        <v>5438</v>
      </c>
      <c r="B31" t="s">
        <v>141</v>
      </c>
      <c r="C31" t="s">
        <v>142</v>
      </c>
      <c r="D31" t="s">
        <v>143</v>
      </c>
      <c r="E31" t="s">
        <v>128</v>
      </c>
      <c r="F31" t="s">
        <v>144</v>
      </c>
      <c r="G31" t="s">
        <v>30</v>
      </c>
      <c r="H31">
        <v>21.0416666667</v>
      </c>
      <c r="I31">
        <v>4870000</v>
      </c>
      <c r="J31">
        <v>2431290</v>
      </c>
      <c r="K31">
        <v>218400</v>
      </c>
      <c r="L31" s="1">
        <f>K31/J31</f>
        <v>0.0898288562862</v>
      </c>
      <c r="M31" t="s">
        <v>19</v>
      </c>
      <c r="N31" t="s">
        <v>35</v>
      </c>
    </row>
    <row r="32" spans="1:14">
      <c r="A32">
        <v>5481</v>
      </c>
      <c r="B32" t="s">
        <v>145</v>
      </c>
      <c r="C32" t="s">
        <v>146</v>
      </c>
      <c r="D32" t="s">
        <v>77</v>
      </c>
      <c r="E32" t="s">
        <v>147</v>
      </c>
      <c r="F32" t="s">
        <v>148</v>
      </c>
      <c r="G32" t="s">
        <v>40</v>
      </c>
      <c r="H32">
        <v>22</v>
      </c>
      <c r="I32">
        <v>1910000</v>
      </c>
      <c r="J32">
        <v>0</v>
      </c>
      <c r="K32">
        <v>0</v>
      </c>
      <c r="L32" s="1" t="str">
        <f>K32/J32</f>
        <v>0</v>
      </c>
      <c r="M32" t="s">
        <v>149</v>
      </c>
      <c r="N32" t="s">
        <v>69</v>
      </c>
    </row>
    <row r="33" spans="1:14">
      <c r="A33">
        <v>5425</v>
      </c>
      <c r="B33" t="s">
        <v>150</v>
      </c>
      <c r="C33" t="s">
        <v>151</v>
      </c>
      <c r="D33" t="s">
        <v>152</v>
      </c>
      <c r="E33" t="s">
        <v>64</v>
      </c>
      <c r="F33" t="s">
        <v>79</v>
      </c>
      <c r="G33" t="s">
        <v>30</v>
      </c>
      <c r="H33">
        <v>7</v>
      </c>
      <c r="I33">
        <v>105649000</v>
      </c>
      <c r="J33">
        <v>12804070</v>
      </c>
      <c r="K33">
        <v>153500</v>
      </c>
      <c r="L33" s="1">
        <f>K33/J33</f>
        <v>0.0119883755712</v>
      </c>
      <c r="M33" t="s">
        <v>19</v>
      </c>
      <c r="N33" t="s">
        <v>59</v>
      </c>
    </row>
    <row r="34" spans="1:14">
      <c r="A34">
        <v>5484</v>
      </c>
      <c r="B34" t="s">
        <v>153</v>
      </c>
      <c r="C34" t="s">
        <v>154</v>
      </c>
      <c r="D34" t="s">
        <v>155</v>
      </c>
      <c r="E34" t="s">
        <v>50</v>
      </c>
      <c r="F34" t="s">
        <v>119</v>
      </c>
      <c r="G34" t="s">
        <v>40</v>
      </c>
      <c r="H34">
        <v>9</v>
      </c>
      <c r="I34">
        <v>20152500</v>
      </c>
      <c r="J34">
        <v>552500</v>
      </c>
      <c r="K34">
        <v>0</v>
      </c>
      <c r="L34" s="1">
        <f>K34/J34</f>
        <v>0</v>
      </c>
      <c r="M34" t="s">
        <v>19</v>
      </c>
      <c r="N34" t="s">
        <v>44</v>
      </c>
    </row>
    <row r="35" spans="1:14">
      <c r="A35">
        <v>5490</v>
      </c>
      <c r="B35" t="s">
        <v>156</v>
      </c>
      <c r="C35" t="s">
        <v>157</v>
      </c>
      <c r="D35" t="s">
        <v>158</v>
      </c>
      <c r="E35" t="s">
        <v>79</v>
      </c>
      <c r="F35" t="s">
        <v>29</v>
      </c>
      <c r="G35" t="s">
        <v>30</v>
      </c>
      <c r="H35">
        <v>1</v>
      </c>
      <c r="I35">
        <v>70080755</v>
      </c>
      <c r="J35">
        <v>34876000</v>
      </c>
      <c r="K35">
        <v>61400</v>
      </c>
      <c r="L35" s="1">
        <f>K35/J35</f>
        <v>0.00176052299576</v>
      </c>
      <c r="M35" t="s">
        <v>19</v>
      </c>
      <c r="N35" t="s">
        <v>59</v>
      </c>
    </row>
    <row r="36" spans="1:14">
      <c r="A36">
        <v>5340</v>
      </c>
      <c r="B36" t="s">
        <v>159</v>
      </c>
      <c r="C36" t="s">
        <v>160</v>
      </c>
      <c r="D36" t="s">
        <v>161</v>
      </c>
      <c r="E36" t="s">
        <v>79</v>
      </c>
      <c r="F36" t="s">
        <v>29</v>
      </c>
      <c r="G36" t="s">
        <v>40</v>
      </c>
      <c r="H36">
        <v>1</v>
      </c>
      <c r="I36">
        <v>404808300</v>
      </c>
      <c r="J36">
        <v>358080000</v>
      </c>
      <c r="K36">
        <v>0</v>
      </c>
      <c r="L36" s="1">
        <f>K36/J36</f>
        <v>0</v>
      </c>
      <c r="M36" t="s">
        <v>24</v>
      </c>
      <c r="N36" t="s">
        <v>25</v>
      </c>
    </row>
    <row r="37" spans="1:14">
      <c r="A37">
        <v>5335</v>
      </c>
      <c r="B37" t="s">
        <v>162</v>
      </c>
      <c r="C37" t="s">
        <v>163</v>
      </c>
      <c r="D37" t="s">
        <v>34</v>
      </c>
      <c r="E37" t="s">
        <v>29</v>
      </c>
      <c r="F37" t="s">
        <v>164</v>
      </c>
      <c r="G37" t="s">
        <v>40</v>
      </c>
      <c r="H37">
        <v>6</v>
      </c>
      <c r="I37">
        <v>232263124</v>
      </c>
      <c r="J37">
        <v>37100000</v>
      </c>
      <c r="K37">
        <v>0</v>
      </c>
      <c r="L37" s="1">
        <f>K37/J37</f>
        <v>0</v>
      </c>
      <c r="M37" t="s">
        <v>165</v>
      </c>
      <c r="N37" t="s">
        <v>25</v>
      </c>
    </row>
    <row r="38" spans="1:14">
      <c r="A38">
        <v>5511</v>
      </c>
      <c r="B38" t="s">
        <v>166</v>
      </c>
      <c r="C38" t="s">
        <v>167</v>
      </c>
      <c r="D38" t="s">
        <v>77</v>
      </c>
      <c r="E38" t="s">
        <v>140</v>
      </c>
      <c r="F38" t="s">
        <v>140</v>
      </c>
      <c r="G38" t="s">
        <v>40</v>
      </c>
      <c r="H38">
        <v>0</v>
      </c>
      <c r="I38">
        <v>27257000</v>
      </c>
      <c r="J38">
        <v>13410000</v>
      </c>
      <c r="K38">
        <v>0</v>
      </c>
      <c r="L38" s="1">
        <f>K38/J38</f>
        <v>0</v>
      </c>
      <c r="M38" t="s">
        <v>19</v>
      </c>
      <c r="N38" t="s">
        <v>69</v>
      </c>
    </row>
    <row r="39" spans="1:14">
      <c r="A39">
        <v>5526</v>
      </c>
      <c r="B39" t="s">
        <v>168</v>
      </c>
      <c r="C39" t="s">
        <v>169</v>
      </c>
      <c r="D39" t="s">
        <v>170</v>
      </c>
      <c r="E39" t="s">
        <v>164</v>
      </c>
      <c r="F39" t="s">
        <v>164</v>
      </c>
      <c r="G39" t="s">
        <v>40</v>
      </c>
      <c r="H39">
        <v>0</v>
      </c>
      <c r="I39">
        <v>4720000</v>
      </c>
      <c r="J39">
        <v>280000</v>
      </c>
      <c r="K39">
        <v>400000</v>
      </c>
      <c r="L39" s="1">
        <f>K39/J39</f>
        <v>1.42857142857</v>
      </c>
      <c r="M39" t="s">
        <v>19</v>
      </c>
      <c r="N39" t="s">
        <v>74</v>
      </c>
    </row>
    <row r="40" spans="1:14">
      <c r="A40">
        <v>5517</v>
      </c>
      <c r="B40" t="s">
        <v>171</v>
      </c>
      <c r="C40" t="s">
        <v>172</v>
      </c>
      <c r="D40" t="s">
        <v>173</v>
      </c>
      <c r="E40" t="s">
        <v>164</v>
      </c>
      <c r="F40" t="s">
        <v>174</v>
      </c>
      <c r="G40" t="s">
        <v>40</v>
      </c>
      <c r="H40">
        <v>7</v>
      </c>
      <c r="I40">
        <v>87410000</v>
      </c>
      <c r="J40">
        <v>6855800</v>
      </c>
      <c r="K40">
        <v>0</v>
      </c>
      <c r="L40" s="1">
        <f>K40/J40</f>
        <v>0</v>
      </c>
      <c r="M40" t="s">
        <v>19</v>
      </c>
      <c r="N40" t="s">
        <v>25</v>
      </c>
    </row>
    <row r="41" spans="1:14">
      <c r="A41">
        <v>5497</v>
      </c>
      <c r="B41" t="s">
        <v>175</v>
      </c>
      <c r="C41" t="s">
        <v>176</v>
      </c>
      <c r="D41" t="s">
        <v>28</v>
      </c>
      <c r="E41" t="s">
        <v>164</v>
      </c>
      <c r="F41" t="s">
        <v>164</v>
      </c>
      <c r="G41" t="s">
        <v>18</v>
      </c>
      <c r="H41">
        <v>0</v>
      </c>
      <c r="I41">
        <v>2000000</v>
      </c>
      <c r="J41">
        <v>0</v>
      </c>
      <c r="K41">
        <v>0</v>
      </c>
      <c r="L41" s="1" t="str">
        <f>K41/J41</f>
        <v>0</v>
      </c>
      <c r="M41" t="s">
        <v>19</v>
      </c>
      <c r="N41" t="s">
        <v>31</v>
      </c>
    </row>
    <row r="42" spans="1:14">
      <c r="A42">
        <v>5532</v>
      </c>
      <c r="B42" t="s">
        <v>177</v>
      </c>
      <c r="C42" t="s">
        <v>178</v>
      </c>
      <c r="D42" t="s">
        <v>179</v>
      </c>
      <c r="E42" t="s">
        <v>148</v>
      </c>
      <c r="F42" t="s">
        <v>174</v>
      </c>
      <c r="G42" t="s">
        <v>40</v>
      </c>
      <c r="H42">
        <v>5</v>
      </c>
      <c r="I42">
        <v>1580000</v>
      </c>
      <c r="J42">
        <v>750000</v>
      </c>
      <c r="K42">
        <v>0</v>
      </c>
      <c r="L42" s="1">
        <f>K42/J42</f>
        <v>0</v>
      </c>
      <c r="M42" t="s">
        <v>19</v>
      </c>
      <c r="N42" t="s">
        <v>74</v>
      </c>
    </row>
    <row r="43" spans="1:14">
      <c r="A43">
        <v>5530</v>
      </c>
      <c r="B43" t="s">
        <v>180</v>
      </c>
      <c r="C43" t="s">
        <v>181</v>
      </c>
      <c r="D43" t="s">
        <v>182</v>
      </c>
      <c r="E43" t="s">
        <v>148</v>
      </c>
      <c r="F43" t="s">
        <v>148</v>
      </c>
      <c r="G43" t="s">
        <v>18</v>
      </c>
      <c r="H43">
        <v>0</v>
      </c>
      <c r="I43">
        <v>2640000</v>
      </c>
      <c r="J43">
        <v>0</v>
      </c>
      <c r="K43">
        <v>0</v>
      </c>
      <c r="L43" s="1" t="str">
        <f>K43/J43</f>
        <v>0</v>
      </c>
      <c r="M43" t="s">
        <v>19</v>
      </c>
      <c r="N43" t="s">
        <v>25</v>
      </c>
    </row>
    <row r="44" spans="1:14">
      <c r="A44">
        <v>5534</v>
      </c>
      <c r="B44" t="s">
        <v>183</v>
      </c>
      <c r="C44" t="s">
        <v>184</v>
      </c>
      <c r="D44" t="s">
        <v>185</v>
      </c>
      <c r="E44" t="s">
        <v>186</v>
      </c>
      <c r="F44" t="s">
        <v>186</v>
      </c>
      <c r="G44" t="s">
        <v>40</v>
      </c>
      <c r="H44">
        <v>0</v>
      </c>
      <c r="I44">
        <v>1000000</v>
      </c>
      <c r="J44">
        <v>634000</v>
      </c>
      <c r="K44">
        <v>0</v>
      </c>
      <c r="L44" s="1">
        <f>K44/J44</f>
        <v>0</v>
      </c>
      <c r="M44" t="s">
        <v>19</v>
      </c>
      <c r="N44" t="s">
        <v>51</v>
      </c>
    </row>
    <row r="45" spans="1:14">
      <c r="G45">
        <f>COUNTA(J2:J44)</f>
        <v>43</v>
      </c>
      <c r="J45">
        <f>SUM(J2:J44)</f>
        <v>1019596094</v>
      </c>
    </row>
    <row r="47" spans="1:14">
      <c r="D47" t="s">
        <v>6</v>
      </c>
      <c r="E47" t="s">
        <v>187</v>
      </c>
      <c r="F47" t="s">
        <v>188</v>
      </c>
      <c r="G47" t="s">
        <v>189</v>
      </c>
      <c r="H47" t="s">
        <v>190</v>
      </c>
    </row>
    <row r="48" spans="1:14">
      <c r="D48" t="s">
        <v>18</v>
      </c>
      <c r="E48">
        <f>COUNTA(J2,J3,J5,J18,J23,J41,J43)</f>
        <v>7</v>
      </c>
      <c r="F48" s="1">
        <f>E48/G45</f>
        <v>0.162790697674</v>
      </c>
      <c r="G48">
        <f>SUM(J2,J3,J5,J18,J23,J41,J43)</f>
        <v>720000</v>
      </c>
      <c r="H48" s="1">
        <f>G48/J45</f>
        <v>0.000706161983394</v>
      </c>
    </row>
    <row r="49" spans="1:14">
      <c r="D49" t="s">
        <v>30</v>
      </c>
      <c r="E49">
        <f>COUNTA(J4,J7,J8,J9,J10,J11,J12,J13,J14,J15,J16,J17,J19,J21,J24,J25,J26,J28,J29,J30,J31,J33,J35)</f>
        <v>23</v>
      </c>
      <c r="F49" s="1">
        <f>E49/G45</f>
        <v>0.53488372093</v>
      </c>
      <c r="G49">
        <f>SUM(J4,J7,J8,J9,J10,J11,J12,J13,J14,J15,J16,J17,J19,J21,J24,J25,J26,J28,J29,J30,J31,J33,J35)</f>
        <v>593646294</v>
      </c>
      <c r="H49" s="1">
        <f>G49/J45</f>
        <v>0.582236728341</v>
      </c>
    </row>
    <row r="50" spans="1:14">
      <c r="D50" t="s">
        <v>40</v>
      </c>
      <c r="E50">
        <f>COUNTA(J6,J20,J27,J32,J34,J36,J37,J38,J39,J40,J42,J44)</f>
        <v>12</v>
      </c>
      <c r="F50" s="1">
        <f>E50/G45</f>
        <v>0.279069767442</v>
      </c>
      <c r="G50">
        <f>SUM(J6,J20,J27,J32,J34,J36,J37,J38,J39,J40,J42,J44)</f>
        <v>425229800</v>
      </c>
      <c r="H50" s="1">
        <f>G50/J45</f>
        <v>0.417057109675</v>
      </c>
    </row>
    <row r="51" spans="1:14">
      <c r="D51" t="s">
        <v>108</v>
      </c>
      <c r="E51">
        <f>COUNTA(J22)</f>
        <v>1</v>
      </c>
      <c r="F51" s="1">
        <f>E51/G45</f>
        <v>0.0232558139535</v>
      </c>
      <c r="G51">
        <f>SUM(J22)</f>
        <v>0</v>
      </c>
      <c r="H51" s="1">
        <f>G51/J45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Medina</dc:creator>
  <cp:lastModifiedBy>Carlos Medina</cp:lastModifiedBy>
  <dcterms:created xsi:type="dcterms:W3CDTF">2012-12-05T15:19:47-05:00</dcterms:created>
  <dcterms:modified xsi:type="dcterms:W3CDTF">2012-12-05T15:19:47-05:00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