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Estado" sheetId="1" r:id="rId4"/>
  </sheets>
  <definedNames/>
  <calcPr calcId="124519" calcMode="auto" fullCalcOnLoad="1"/>
</workbook>
</file>

<file path=xl/sharedStrings.xml><?xml version="1.0" encoding="utf-8"?>
<sst xmlns="http://schemas.openxmlformats.org/spreadsheetml/2006/main" uniqueCount="96">
  <si>
    <t>PES</t>
  </si>
  <si>
    <t>GYC</t>
  </si>
  <si>
    <t>Proyecto</t>
  </si>
  <si>
    <t>Cliente</t>
  </si>
  <si>
    <t>Entrada</t>
  </si>
  <si>
    <t>Salida</t>
  </si>
  <si>
    <t>Estado</t>
  </si>
  <si>
    <t>Duración</t>
  </si>
  <si>
    <t>Propuesta</t>
  </si>
  <si>
    <t>Proyectado</t>
  </si>
  <si>
    <t>Ejecutado</t>
  </si>
  <si>
    <t>Proyectado vs Ejecutado</t>
  </si>
  <si>
    <t>Ciudad</t>
  </si>
  <si>
    <t>Encargado</t>
  </si>
  <si>
    <t>1112-2039</t>
  </si>
  <si>
    <t>INS Instrumentación K5 800, K14 800- CONINVIAL</t>
  </si>
  <si>
    <t>CONINVIAL SAS</t>
  </si>
  <si>
    <t>2012-11-01</t>
  </si>
  <si>
    <t>2012-11-09</t>
  </si>
  <si>
    <t>Por iniciar</t>
  </si>
  <si>
    <t>BOGOTA</t>
  </si>
  <si>
    <t>Bibiana Sepulveda Ospina</t>
  </si>
  <si>
    <t>1112-2041</t>
  </si>
  <si>
    <t>DP de zona de bascula de peaje K9 - CSO</t>
  </si>
  <si>
    <t>CONCESIOÃÂN SABANA DE OCCIDENTE</t>
  </si>
  <si>
    <t>En proceso</t>
  </si>
  <si>
    <t>Katherine Lisse Rodriguez Mejia</t>
  </si>
  <si>
    <t>1112-2043</t>
  </si>
  <si>
    <t>DP  puente de los clubes (Briceño) - SPIRAL</t>
  </si>
  <si>
    <t>SPIRAL INGENIERIA</t>
  </si>
  <si>
    <t>2012-11-22</t>
  </si>
  <si>
    <t>1112-2044</t>
  </si>
  <si>
    <t>PIT  de 6 Pilotes en muelle 2 y 3 de buenaven- GEO</t>
  </si>
  <si>
    <t>Geofundaciones</t>
  </si>
  <si>
    <t>2012-11-07</t>
  </si>
  <si>
    <t>2012-11-29</t>
  </si>
  <si>
    <t>BUENAVENTURA</t>
  </si>
  <si>
    <t>Belsy Cristina Ramirez Naranjo</t>
  </si>
  <si>
    <t>1112-2045</t>
  </si>
  <si>
    <t>EG DiseÃ±o fase III variante Nordeste - ICESGA</t>
  </si>
  <si>
    <t>UNION TEMPORAL ICESGA</t>
  </si>
  <si>
    <t>2012-11-13</t>
  </si>
  <si>
    <t>2012-11-20</t>
  </si>
  <si>
    <t>Leonardo Sanchez Jalabe</t>
  </si>
  <si>
    <t>1112-2046</t>
  </si>
  <si>
    <t>Deflectometria conce Hatovial - CONCESION HATOVIAL</t>
  </si>
  <si>
    <t>EDL SAS...</t>
  </si>
  <si>
    <t>2012-11-19</t>
  </si>
  <si>
    <t>2012-12-06</t>
  </si>
  <si>
    <t>Carlos Alfonso Cuadro Causil</t>
  </si>
  <si>
    <t>1112-2047</t>
  </si>
  <si>
    <t>EG Puente vehicular sobre Rio Negro-  PEDELTA</t>
  </si>
  <si>
    <t>PEDELTA</t>
  </si>
  <si>
    <t>2012-11-21</t>
  </si>
  <si>
    <t>1112-2048</t>
  </si>
  <si>
    <t>PERF. Perforaciones para Ituango - CONSORCIO SAINC</t>
  </si>
  <si>
    <t xml:space="preserve">CONSORCIO SAINC </t>
  </si>
  <si>
    <t>ITUANGO</t>
  </si>
  <si>
    <t>Henry Garzón</t>
  </si>
  <si>
    <t>1112-2049</t>
  </si>
  <si>
    <t xml:space="preserve"> EE 6 SI via Girardot - Mosquera - DEVISAB</t>
  </si>
  <si>
    <t>DEVISAB</t>
  </si>
  <si>
    <t>2012-11-27</t>
  </si>
  <si>
    <t>GIRARDOT</t>
  </si>
  <si>
    <t>1112-2050</t>
  </si>
  <si>
    <t>Prueba de Carga Estatica Muelle Buenaventura - GEO</t>
  </si>
  <si>
    <t>2012-11-26</t>
  </si>
  <si>
    <t>1112-2051</t>
  </si>
  <si>
    <t>AcompaÃ±amiento durante la construccion - INGENAL</t>
  </si>
  <si>
    <t xml:space="preserve">INGENAL ARQUITECTURA </t>
  </si>
  <si>
    <t>2012-12-07</t>
  </si>
  <si>
    <t>Oscar Javier Mesa Gonzalez</t>
  </si>
  <si>
    <t>1112-2052</t>
  </si>
  <si>
    <t>EG y geologicos a nivel de 20km   - HIDROCONSULTA</t>
  </si>
  <si>
    <t>HIDROCONSULTAS SAS.</t>
  </si>
  <si>
    <t>2012-12-04</t>
  </si>
  <si>
    <t>1112-2053</t>
  </si>
  <si>
    <t>FWD de 3km de via K72 100 a  K75 200 Bta - CSO</t>
  </si>
  <si>
    <t>Concesion Sabana de Occidente</t>
  </si>
  <si>
    <t>Sin programa</t>
  </si>
  <si>
    <t>Alba Naranjo</t>
  </si>
  <si>
    <t>1112-2054</t>
  </si>
  <si>
    <t>Mediciones de iri de 7.2km - MAB INGENIERIA</t>
  </si>
  <si>
    <t xml:space="preserve">MAB INGENIERIA DE VALOR </t>
  </si>
  <si>
    <t>1112-2055</t>
  </si>
  <si>
    <t>EG Complementacin de sitio inestable- CONCAY</t>
  </si>
  <si>
    <t>Concay S.A</t>
  </si>
  <si>
    <t>1112-2056</t>
  </si>
  <si>
    <t>PIT Pilotes Proyecto Alborada 140 - LEIMEN MENDOZA</t>
  </si>
  <si>
    <t>PROYECTO ALBORADA 140</t>
  </si>
  <si>
    <t>2012-11-30</t>
  </si>
  <si>
    <t>Jeisson Alfonso Olarte Hernandez</t>
  </si>
  <si>
    <t># Proyectos</t>
  </si>
  <si>
    <t>%</t>
  </si>
  <si>
    <t>Valor</t>
  </si>
  <si>
    <t>% valor</t>
  </si>
</sst>
</file>

<file path=xl/styles.xml><?xml version="1.0" encoding="utf-8"?>
<styleSheet xmlns="http://schemas.openxmlformats.org/spreadsheetml/2006/main" xml:space="preserve">
  <numFmts count="0"/>
  <fonts count="1">
    <font>
      <name val="Calibri"/>
      <sz val="11"/>
      <b val="0"/>
      <i val="0"/>
      <u val="none"/>
      <strike val="0"/>
      <color rgb="FF000000"/>
    </font>
  </fonts>
  <fills count="2">
    <fill>
      <patternFill patternType="none">
        <fgColor rgb="FFFFFFFF"/>
        <bgColor rgb="FF000000"/>
      </patternFill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N23"/>
  <sheetViews>
    <sheetView tabSelected="1" workbookViewId="0" showGridLines="true" showRowColHeaders="1"/>
  </sheetViews>
  <sheetFormatPr defaultRowHeight="12.75" outlineLevelRow="0" outlineLevelCol="0"/>
  <sheetData>
    <row r="1" spans="1:14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</row>
    <row r="2" spans="1:14">
      <c r="A2">
        <v>5488</v>
      </c>
      <c r="B2" t="s">
        <v>14</v>
      </c>
      <c r="C2" t="s">
        <v>15</v>
      </c>
      <c r="D2" t="s">
        <v>16</v>
      </c>
      <c r="E2" t="s">
        <v>17</v>
      </c>
      <c r="F2" t="s">
        <v>18</v>
      </c>
      <c r="G2" t="s">
        <v>19</v>
      </c>
      <c r="H2">
        <v>8.04166666667</v>
      </c>
      <c r="I2">
        <v>27531867</v>
      </c>
      <c r="J2">
        <v>4830000</v>
      </c>
      <c r="K2">
        <v>0</v>
      </c>
      <c r="L2" s="1">
        <f>K2/J2</f>
        <v>0</v>
      </c>
      <c r="M2" t="s">
        <v>20</v>
      </c>
      <c r="N2" t="s">
        <v>21</v>
      </c>
    </row>
    <row r="3" spans="1:14">
      <c r="A3">
        <v>5489</v>
      </c>
      <c r="B3" t="s">
        <v>22</v>
      </c>
      <c r="C3" t="s">
        <v>23</v>
      </c>
      <c r="D3" t="s">
        <v>24</v>
      </c>
      <c r="E3" t="s">
        <v>17</v>
      </c>
      <c r="F3" t="s">
        <v>18</v>
      </c>
      <c r="G3" t="s">
        <v>25</v>
      </c>
      <c r="H3">
        <v>8.04166666667</v>
      </c>
      <c r="I3">
        <v>3100000</v>
      </c>
      <c r="J3">
        <v>412250</v>
      </c>
      <c r="K3">
        <v>201600</v>
      </c>
      <c r="L3" s="1">
        <f>K3/J3</f>
        <v>0.489023650697</v>
      </c>
      <c r="M3" t="s">
        <v>20</v>
      </c>
      <c r="N3" t="s">
        <v>26</v>
      </c>
    </row>
    <row r="4" spans="1:14">
      <c r="A4">
        <v>5438</v>
      </c>
      <c r="B4" t="s">
        <v>27</v>
      </c>
      <c r="C4" t="s">
        <v>28</v>
      </c>
      <c r="D4" t="s">
        <v>29</v>
      </c>
      <c r="E4" t="s">
        <v>17</v>
      </c>
      <c r="F4" t="s">
        <v>30</v>
      </c>
      <c r="G4" t="s">
        <v>25</v>
      </c>
      <c r="H4">
        <v>21.0416666667</v>
      </c>
      <c r="I4">
        <v>4870000</v>
      </c>
      <c r="J4">
        <v>2431290</v>
      </c>
      <c r="K4">
        <v>218400</v>
      </c>
      <c r="L4" s="1">
        <f>K4/J4</f>
        <v>0.0898288562862</v>
      </c>
      <c r="M4" t="s">
        <v>20</v>
      </c>
      <c r="N4" t="s">
        <v>21</v>
      </c>
    </row>
    <row r="5" spans="1:14">
      <c r="A5">
        <v>5481</v>
      </c>
      <c r="B5" t="s">
        <v>31</v>
      </c>
      <c r="C5" t="s">
        <v>32</v>
      </c>
      <c r="D5" t="s">
        <v>33</v>
      </c>
      <c r="E5" t="s">
        <v>34</v>
      </c>
      <c r="F5" t="s">
        <v>35</v>
      </c>
      <c r="G5" t="s">
        <v>19</v>
      </c>
      <c r="H5">
        <v>22</v>
      </c>
      <c r="I5">
        <v>1910000</v>
      </c>
      <c r="J5">
        <v>0</v>
      </c>
      <c r="K5">
        <v>0</v>
      </c>
      <c r="L5" s="1" t="str">
        <f>K5/J5</f>
        <v>0</v>
      </c>
      <c r="M5" t="s">
        <v>36</v>
      </c>
      <c r="N5" t="s">
        <v>37</v>
      </c>
    </row>
    <row r="6" spans="1:14">
      <c r="A6">
        <v>5425</v>
      </c>
      <c r="B6" t="s">
        <v>38</v>
      </c>
      <c r="C6" t="s">
        <v>39</v>
      </c>
      <c r="D6" t="s">
        <v>40</v>
      </c>
      <c r="E6" t="s">
        <v>41</v>
      </c>
      <c r="F6" t="s">
        <v>42</v>
      </c>
      <c r="G6" t="s">
        <v>25</v>
      </c>
      <c r="H6">
        <v>7</v>
      </c>
      <c r="I6">
        <v>105649000</v>
      </c>
      <c r="J6">
        <v>12804070</v>
      </c>
      <c r="K6">
        <v>153500</v>
      </c>
      <c r="L6" s="1">
        <f>K6/J6</f>
        <v>0.0119883755712</v>
      </c>
      <c r="M6" t="s">
        <v>20</v>
      </c>
      <c r="N6" t="s">
        <v>43</v>
      </c>
    </row>
    <row r="7" spans="1:14">
      <c r="A7">
        <v>5484</v>
      </c>
      <c r="B7" t="s">
        <v>44</v>
      </c>
      <c r="C7" t="s">
        <v>45</v>
      </c>
      <c r="D7" t="s">
        <v>46</v>
      </c>
      <c r="E7" t="s">
        <v>47</v>
      </c>
      <c r="F7" t="s">
        <v>48</v>
      </c>
      <c r="G7" t="s">
        <v>25</v>
      </c>
      <c r="H7">
        <v>17</v>
      </c>
      <c r="I7">
        <v>20152500</v>
      </c>
      <c r="J7">
        <v>552500</v>
      </c>
      <c r="K7">
        <v>77332</v>
      </c>
      <c r="L7" s="1">
        <f>K7/J7</f>
        <v>0.139967420814</v>
      </c>
      <c r="M7" t="s">
        <v>20</v>
      </c>
      <c r="N7" t="s">
        <v>49</v>
      </c>
    </row>
    <row r="8" spans="1:14">
      <c r="A8">
        <v>5490</v>
      </c>
      <c r="B8" t="s">
        <v>50</v>
      </c>
      <c r="C8" t="s">
        <v>51</v>
      </c>
      <c r="D8" t="s">
        <v>52</v>
      </c>
      <c r="E8" t="s">
        <v>42</v>
      </c>
      <c r="F8" t="s">
        <v>53</v>
      </c>
      <c r="G8" t="s">
        <v>25</v>
      </c>
      <c r="H8">
        <v>1</v>
      </c>
      <c r="I8">
        <v>70080755</v>
      </c>
      <c r="J8">
        <v>34876000</v>
      </c>
      <c r="K8">
        <v>61400</v>
      </c>
      <c r="L8" s="1">
        <f>K8/J8</f>
        <v>0.00176052299576</v>
      </c>
      <c r="M8" t="s">
        <v>20</v>
      </c>
      <c r="N8" t="s">
        <v>43</v>
      </c>
    </row>
    <row r="9" spans="1:14">
      <c r="A9">
        <v>5340</v>
      </c>
      <c r="B9" t="s">
        <v>54</v>
      </c>
      <c r="C9" t="s">
        <v>55</v>
      </c>
      <c r="D9" t="s">
        <v>56</v>
      </c>
      <c r="E9" t="s">
        <v>42</v>
      </c>
      <c r="F9" t="s">
        <v>53</v>
      </c>
      <c r="G9" t="s">
        <v>19</v>
      </c>
      <c r="H9">
        <v>1</v>
      </c>
      <c r="I9">
        <v>404808300</v>
      </c>
      <c r="J9">
        <v>358080000</v>
      </c>
      <c r="K9">
        <v>0</v>
      </c>
      <c r="L9" s="1">
        <f>K9/J9</f>
        <v>0</v>
      </c>
      <c r="M9" t="s">
        <v>57</v>
      </c>
      <c r="N9" t="s">
        <v>58</v>
      </c>
    </row>
    <row r="10" spans="1:14">
      <c r="A10">
        <v>5335</v>
      </c>
      <c r="B10" t="s">
        <v>59</v>
      </c>
      <c r="C10" t="s">
        <v>60</v>
      </c>
      <c r="D10" t="s">
        <v>61</v>
      </c>
      <c r="E10" t="s">
        <v>53</v>
      </c>
      <c r="F10" t="s">
        <v>62</v>
      </c>
      <c r="G10" t="s">
        <v>19</v>
      </c>
      <c r="H10">
        <v>6</v>
      </c>
      <c r="I10">
        <v>232263124</v>
      </c>
      <c r="J10">
        <v>68125040</v>
      </c>
      <c r="K10">
        <v>0</v>
      </c>
      <c r="L10" s="1">
        <f>K10/J10</f>
        <v>0</v>
      </c>
      <c r="M10" t="s">
        <v>63</v>
      </c>
      <c r="N10" t="s">
        <v>58</v>
      </c>
    </row>
    <row r="11" spans="1:14">
      <c r="A11">
        <v>5511</v>
      </c>
      <c r="B11" t="s">
        <v>64</v>
      </c>
      <c r="C11" t="s">
        <v>65</v>
      </c>
      <c r="D11" t="s">
        <v>33</v>
      </c>
      <c r="E11" t="s">
        <v>66</v>
      </c>
      <c r="F11" t="s">
        <v>66</v>
      </c>
      <c r="G11" t="s">
        <v>19</v>
      </c>
      <c r="H11">
        <v>0</v>
      </c>
      <c r="I11">
        <v>27257000</v>
      </c>
      <c r="J11">
        <v>13410000</v>
      </c>
      <c r="K11">
        <v>0</v>
      </c>
      <c r="L11" s="1">
        <f>K11/J11</f>
        <v>0</v>
      </c>
      <c r="M11" t="s">
        <v>20</v>
      </c>
      <c r="N11" t="s">
        <v>37</v>
      </c>
    </row>
    <row r="12" spans="1:14">
      <c r="A12">
        <v>5526</v>
      </c>
      <c r="B12" t="s">
        <v>67</v>
      </c>
      <c r="C12" t="s">
        <v>68</v>
      </c>
      <c r="D12" t="s">
        <v>69</v>
      </c>
      <c r="E12" t="s">
        <v>62</v>
      </c>
      <c r="F12" t="s">
        <v>70</v>
      </c>
      <c r="G12" t="s">
        <v>25</v>
      </c>
      <c r="H12">
        <v>10</v>
      </c>
      <c r="I12">
        <v>4720000</v>
      </c>
      <c r="J12">
        <v>1050000</v>
      </c>
      <c r="K12">
        <v>400000</v>
      </c>
      <c r="L12" s="1">
        <f>K12/J12</f>
        <v>0.380952380952</v>
      </c>
      <c r="M12" t="s">
        <v>20</v>
      </c>
      <c r="N12" t="s">
        <v>71</v>
      </c>
    </row>
    <row r="13" spans="1:14">
      <c r="A13">
        <v>5517</v>
      </c>
      <c r="B13" t="s">
        <v>72</v>
      </c>
      <c r="C13" t="s">
        <v>73</v>
      </c>
      <c r="D13" t="s">
        <v>74</v>
      </c>
      <c r="E13" t="s">
        <v>62</v>
      </c>
      <c r="F13" t="s">
        <v>75</v>
      </c>
      <c r="G13" t="s">
        <v>19</v>
      </c>
      <c r="H13">
        <v>7</v>
      </c>
      <c r="I13">
        <v>87410000</v>
      </c>
      <c r="J13">
        <v>6855800</v>
      </c>
      <c r="K13">
        <v>0</v>
      </c>
      <c r="L13" s="1">
        <f>K13/J13</f>
        <v>0</v>
      </c>
      <c r="M13" t="s">
        <v>20</v>
      </c>
      <c r="N13" t="s">
        <v>58</v>
      </c>
    </row>
    <row r="14" spans="1:14">
      <c r="A14">
        <v>5497</v>
      </c>
      <c r="B14" t="s">
        <v>76</v>
      </c>
      <c r="C14" t="s">
        <v>77</v>
      </c>
      <c r="D14" t="s">
        <v>78</v>
      </c>
      <c r="E14" t="s">
        <v>62</v>
      </c>
      <c r="F14" t="s">
        <v>62</v>
      </c>
      <c r="G14" t="s">
        <v>79</v>
      </c>
      <c r="H14">
        <v>0</v>
      </c>
      <c r="I14">
        <v>2000000</v>
      </c>
      <c r="J14">
        <v>0</v>
      </c>
      <c r="K14">
        <v>0</v>
      </c>
      <c r="L14" s="1" t="str">
        <f>K14/J14</f>
        <v>0</v>
      </c>
      <c r="M14" t="s">
        <v>20</v>
      </c>
      <c r="N14" t="s">
        <v>80</v>
      </c>
    </row>
    <row r="15" spans="1:14">
      <c r="A15">
        <v>5532</v>
      </c>
      <c r="B15" t="s">
        <v>81</v>
      </c>
      <c r="C15" t="s">
        <v>82</v>
      </c>
      <c r="D15" t="s">
        <v>83</v>
      </c>
      <c r="E15" t="s">
        <v>35</v>
      </c>
      <c r="F15" t="s">
        <v>75</v>
      </c>
      <c r="G15" t="s">
        <v>19</v>
      </c>
      <c r="H15">
        <v>5</v>
      </c>
      <c r="I15">
        <v>1580000</v>
      </c>
      <c r="J15">
        <v>750000</v>
      </c>
      <c r="K15">
        <v>0</v>
      </c>
      <c r="L15" s="1">
        <f>K15/J15</f>
        <v>0</v>
      </c>
      <c r="M15" t="s">
        <v>20</v>
      </c>
      <c r="N15" t="s">
        <v>71</v>
      </c>
    </row>
    <row r="16" spans="1:14">
      <c r="A16">
        <v>5530</v>
      </c>
      <c r="B16" t="s">
        <v>84</v>
      </c>
      <c r="C16" t="s">
        <v>85</v>
      </c>
      <c r="D16" t="s">
        <v>86</v>
      </c>
      <c r="E16" t="s">
        <v>35</v>
      </c>
      <c r="F16" t="s">
        <v>35</v>
      </c>
      <c r="G16" t="s">
        <v>79</v>
      </c>
      <c r="H16">
        <v>0</v>
      </c>
      <c r="I16">
        <v>2640000</v>
      </c>
      <c r="J16">
        <v>0</v>
      </c>
      <c r="K16">
        <v>0</v>
      </c>
      <c r="L16" s="1" t="str">
        <f>K16/J16</f>
        <v>0</v>
      </c>
      <c r="M16" t="s">
        <v>20</v>
      </c>
      <c r="N16" t="s">
        <v>58</v>
      </c>
    </row>
    <row r="17" spans="1:14">
      <c r="A17">
        <v>5534</v>
      </c>
      <c r="B17" t="s">
        <v>87</v>
      </c>
      <c r="C17" t="s">
        <v>88</v>
      </c>
      <c r="D17" t="s">
        <v>89</v>
      </c>
      <c r="E17" t="s">
        <v>90</v>
      </c>
      <c r="F17" t="s">
        <v>90</v>
      </c>
      <c r="G17" t="s">
        <v>19</v>
      </c>
      <c r="H17">
        <v>0</v>
      </c>
      <c r="I17">
        <v>1000000</v>
      </c>
      <c r="J17">
        <v>634000</v>
      </c>
      <c r="K17">
        <v>0</v>
      </c>
      <c r="L17" s="1">
        <f>K17/J17</f>
        <v>0</v>
      </c>
      <c r="M17" t="s">
        <v>20</v>
      </c>
      <c r="N17" t="s">
        <v>91</v>
      </c>
    </row>
    <row r="18" spans="1:14">
      <c r="G18">
        <f>COUNTA(J2:J17)</f>
        <v>16</v>
      </c>
      <c r="J18">
        <f>SUM(J2:J17)</f>
        <v>504810950</v>
      </c>
    </row>
    <row r="20" spans="1:14">
      <c r="D20" t="s">
        <v>6</v>
      </c>
      <c r="E20" t="s">
        <v>92</v>
      </c>
      <c r="F20" t="s">
        <v>93</v>
      </c>
      <c r="G20" t="s">
        <v>94</v>
      </c>
      <c r="H20" t="s">
        <v>95</v>
      </c>
    </row>
    <row r="21" spans="1:14">
      <c r="D21" t="s">
        <v>19</v>
      </c>
      <c r="E21">
        <f>COUNTA(J2,J5,J9,J10,J11,J13,J15,J17)</f>
        <v>8</v>
      </c>
      <c r="F21" s="1">
        <f>E21/G18</f>
        <v>0.5</v>
      </c>
      <c r="G21">
        <f>SUM(J2,J5,J9,J10,J11,J13,J15,J17)</f>
        <v>452684840</v>
      </c>
      <c r="H21" s="1">
        <f>G21/J18</f>
        <v>0.896741324648</v>
      </c>
    </row>
    <row r="22" spans="1:14">
      <c r="D22" t="s">
        <v>25</v>
      </c>
      <c r="E22">
        <f>COUNTA(J3,J4,J6,J7,J8,J12)</f>
        <v>6</v>
      </c>
      <c r="F22" s="1">
        <f>E22/G18</f>
        <v>0.375</v>
      </c>
      <c r="G22">
        <f>SUM(J3,J4,J6,J7,J8,J12)</f>
        <v>52126110</v>
      </c>
      <c r="H22" s="1">
        <f>G22/J18</f>
        <v>0.103258675352</v>
      </c>
    </row>
    <row r="23" spans="1:14">
      <c r="D23" t="s">
        <v>79</v>
      </c>
      <c r="E23">
        <f>COUNTA(J14,J16)</f>
        <v>2</v>
      </c>
      <c r="F23" s="1">
        <f>E23/G18</f>
        <v>0.125</v>
      </c>
      <c r="G23">
        <f>SUM(J14,J16)</f>
        <v>0</v>
      </c>
      <c r="H23" s="1">
        <f>G23/J18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Estado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Medina</dc:creator>
  <cp:lastModifiedBy>Carlos Medina</cp:lastModifiedBy>
  <dcterms:created xsi:type="dcterms:W3CDTF">2012-12-07T09:17:53-05:00</dcterms:created>
  <dcterms:modified xsi:type="dcterms:W3CDTF">2012-12-07T09:17:53-05:00</dcterms:modified>
  <dc:title>Listado de proyectos por estado</dc:title>
  <dc:description>Listado de proyectos por estado.</dc:description>
  <dc:subject>Listado de proyectos por estado</dc:subject>
  <cp:keywords>Proyectos estado</cp:keywords>
  <cp:category>Proyectos</cp:category>
</cp:coreProperties>
</file>