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<sst xmlns="http://schemas.openxmlformats.org/spreadsheetml/2006/main" uniqueCount="343">
  <si>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</si>
  <si>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</si>
  <si>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</si>
  <si>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</si>
  <si>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</si>
  <si>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</si>
  <si>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</si>
  <si>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</si>
  <si>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</si>
  <si>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</si>
  <si>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</si>
  <si>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</si>
  <si>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</si>
  <si>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</si>
  <si>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0712-1979</t>
  </si>
  <si>
    <t>EG Protección torre 79 - Empresa de Energia de Bta</t>
  </si>
  <si>
    <t>EMPRESA DE ENERGIA DE BOGOTÁ</t>
  </si>
  <si>
    <t>2012-07-03</t>
  </si>
  <si>
    <t>2012-07-11</t>
  </si>
  <si>
    <t>En proceso</t>
  </si>
  <si>
    <t>PAICOL</t>
  </si>
  <si>
    <t>Leonardo Sanchez Jalabe</t>
  </si>
  <si>
    <t>0712-1980</t>
  </si>
  <si>
    <t>EE Actualizacion 1 SI K14 060 nordeste A - ICEIN</t>
  </si>
  <si>
    <t xml:space="preserve">ICEIN </t>
  </si>
  <si>
    <t>2012-07-06</t>
  </si>
  <si>
    <t>BOGOTA</t>
  </si>
  <si>
    <t>0712-1981</t>
  </si>
  <si>
    <t>Suministro tuberia ranurada</t>
  </si>
  <si>
    <t>Concesion Sabana de Occidente</t>
  </si>
  <si>
    <t>2012-07-04</t>
  </si>
  <si>
    <t>2012-07-09</t>
  </si>
  <si>
    <t>Entregado</t>
  </si>
  <si>
    <t>Oscar Javier Mesa Gonzalez</t>
  </si>
  <si>
    <t>0712-1982</t>
  </si>
  <si>
    <t>EG 4 VIADUCTO BTA - VILLA/CIO - STUP</t>
  </si>
  <si>
    <t>STUP DE COLOMBIA</t>
  </si>
  <si>
    <t>2012-07-05</t>
  </si>
  <si>
    <t>2012-11-08</t>
  </si>
  <si>
    <t>Bibiana Sepulveda Ospina</t>
  </si>
  <si>
    <t>0712-1983</t>
  </si>
  <si>
    <t xml:space="preserve">PDI DE 50 PILOTES   PARA EL PROYECTO CONNECTA </t>
  </si>
  <si>
    <t>GEOFUNDACIONES</t>
  </si>
  <si>
    <t>2012-10-08</t>
  </si>
  <si>
    <t>Por iniciar</t>
  </si>
  <si>
    <t>John Francisco Parra</t>
  </si>
  <si>
    <t>0712-1984</t>
  </si>
  <si>
    <t xml:space="preserve">EYD Fase III construcciÃÂ³n Puente de Honda </t>
  </si>
  <si>
    <t>PEDELTA</t>
  </si>
  <si>
    <t>2012-07-25</t>
  </si>
  <si>
    <t>HONDA</t>
  </si>
  <si>
    <t>0712-1985</t>
  </si>
  <si>
    <t>INST Prueba de Carga estÃÂ¡tica - GEO</t>
  </si>
  <si>
    <t>0712-1986</t>
  </si>
  <si>
    <t>EE K43 800 vÃ­a BogotÃ¡-Villeta - CSO</t>
  </si>
  <si>
    <t>CONCESION SABANA DE OCCIDENTE</t>
  </si>
  <si>
    <t>2012-07-27</t>
  </si>
  <si>
    <t>2012-11-23</t>
  </si>
  <si>
    <t>VILLETA</t>
  </si>
  <si>
    <t>Alba Naranjo</t>
  </si>
  <si>
    <t>0712-1987</t>
  </si>
  <si>
    <t xml:space="preserve"> ANALISIS  Y  EG MURO DE CONTENCIÃN</t>
  </si>
  <si>
    <t>SABANA DE OCCIDENTE</t>
  </si>
  <si>
    <t>2012-10-24</t>
  </si>
  <si>
    <t>0712-1988</t>
  </si>
  <si>
    <t>EE actualizacion Sitios Inestables</t>
  </si>
  <si>
    <t>DEVISAB</t>
  </si>
  <si>
    <t>2012-11-14</t>
  </si>
  <si>
    <t>0712-1989</t>
  </si>
  <si>
    <t>DP Y DG Proyecto San Rafael  - FORJAR</t>
  </si>
  <si>
    <t>FORJAR INVERSIONES S.A.</t>
  </si>
  <si>
    <t>0812-1990</t>
  </si>
  <si>
    <t>PIT de Pilotes KM 50 VÃ­a Bta - AIA DE MEDELLIN S.A</t>
  </si>
  <si>
    <t>AIA DE MEDELLIN S.A</t>
  </si>
  <si>
    <t>2012-08-03</t>
  </si>
  <si>
    <t>0812-1991</t>
  </si>
  <si>
    <t>PIT  Pilotes El Remanso - CONSTRUCTORA CAPITAL</t>
  </si>
  <si>
    <t>CONSTRUCTORA CAPITAL</t>
  </si>
  <si>
    <t>2012-08-10</t>
  </si>
  <si>
    <t>2012-11-22</t>
  </si>
  <si>
    <t>Jeisson Alfonso Olarte Hernandez</t>
  </si>
  <si>
    <t>0812-1992</t>
  </si>
  <si>
    <t>Visita TÃ©cnica Ladrillera - LADRILLERA PRISMA</t>
  </si>
  <si>
    <t>LADRILLERA PRISMA S.A.</t>
  </si>
  <si>
    <t>2012-08-13</t>
  </si>
  <si>
    <t>Henry Garzón</t>
  </si>
  <si>
    <t>0812-1993</t>
  </si>
  <si>
    <t>Perf.  de complemento cruce El Rosal - CSO</t>
  </si>
  <si>
    <t>2012-08-15</t>
  </si>
  <si>
    <t>0812-1994</t>
  </si>
  <si>
    <t>Visita tÃ©cnica planta pfizer- SPIRAL</t>
  </si>
  <si>
    <t>SPIRAL INGENIERIA</t>
  </si>
  <si>
    <t>0812-1995</t>
  </si>
  <si>
    <t xml:space="preserve">EE - UBICADO EN EL K6 300 Y K1 300 VÃA HONDA </t>
  </si>
  <si>
    <t>CONSORCIO PROMEVIAS</t>
  </si>
  <si>
    <t>2012-08-21</t>
  </si>
  <si>
    <t>2012-10-26</t>
  </si>
  <si>
    <t>0812-1996</t>
  </si>
  <si>
    <t>INST Lectura inclinÃ³metros via villeta - GEOCING</t>
  </si>
  <si>
    <t>GEOCING LTDA</t>
  </si>
  <si>
    <t>0812-1997</t>
  </si>
  <si>
    <t>PERF.  km 44 peaje puente quetame - GISAICO</t>
  </si>
  <si>
    <t>GISAICO...</t>
  </si>
  <si>
    <t>2012-08-22</t>
  </si>
  <si>
    <t>0812-1998</t>
  </si>
  <si>
    <t>ES Bodeba oficinas en tocancipÃ¡ - EXRO</t>
  </si>
  <si>
    <t>EXRO SAS..</t>
  </si>
  <si>
    <t>2012-08-28</t>
  </si>
  <si>
    <t>0812-1999</t>
  </si>
  <si>
    <t xml:space="preserve">ES y ERM Proyecto Buenos Aires -  ESCOSA S.A. </t>
  </si>
  <si>
    <t>ESTRUCTURAS DE CONCRETO S.A</t>
  </si>
  <si>
    <t>Belsy Cristina Ramirez Naranjo</t>
  </si>
  <si>
    <t>0812-2000</t>
  </si>
  <si>
    <t>EE 2 SI Corr la Sierra II - INGENIERIA DE VIAS S.A</t>
  </si>
  <si>
    <t>INGENIERIA DE VIAS S.A</t>
  </si>
  <si>
    <t>2012-08-30</t>
  </si>
  <si>
    <t>2012-11-09</t>
  </si>
  <si>
    <t>POPAYAN</t>
  </si>
  <si>
    <t>0812-2001</t>
  </si>
  <si>
    <t>Perforac y Laborat  Medellin  - ULLOA DIEZ</t>
  </si>
  <si>
    <t>ULLOAYDIEZ LTDA</t>
  </si>
  <si>
    <t>2012-08-29</t>
  </si>
  <si>
    <t>0912-2002</t>
  </si>
  <si>
    <t>PIT  de Pilotes Puente sector canoas - LATINCO</t>
  </si>
  <si>
    <t>LATINCO S.A</t>
  </si>
  <si>
    <t>2012-09-06</t>
  </si>
  <si>
    <t>LA CALERA</t>
  </si>
  <si>
    <t>0912-2003</t>
  </si>
  <si>
    <t>EG 20km POLIDUCTO DOS QUEBRADAS  - HIDROCONSULTA</t>
  </si>
  <si>
    <t>HIDROCONSULTAS SAS.</t>
  </si>
  <si>
    <t>2012-09-13</t>
  </si>
  <si>
    <t>2012-11-13</t>
  </si>
  <si>
    <t>0912-2004</t>
  </si>
  <si>
    <t>ES construccion 4 bodegas cota - ANGELA BASTIDAS</t>
  </si>
  <si>
    <t xml:space="preserve">ANGELA BASTIDAS </t>
  </si>
  <si>
    <t>2012-09-11</t>
  </si>
  <si>
    <t>0912-2005</t>
  </si>
  <si>
    <t>ASES Visita con concepto TÃ©cnico - ICESGA</t>
  </si>
  <si>
    <t>ICESGA....</t>
  </si>
  <si>
    <t>2012-09-12</t>
  </si>
  <si>
    <t>2012-11-30</t>
  </si>
  <si>
    <t>Carlos Alfonso Cuadro Causil</t>
  </si>
  <si>
    <t>0912-2006</t>
  </si>
  <si>
    <t xml:space="preserve"> EE PR7 100 SI via BtÃ¡ - Villeta - COVIANDES</t>
  </si>
  <si>
    <t>Coviandes</t>
  </si>
  <si>
    <t>2012-09-17</t>
  </si>
  <si>
    <t>2012-11-21</t>
  </si>
  <si>
    <t>VILLAVICENCIO</t>
  </si>
  <si>
    <t>0912-2007</t>
  </si>
  <si>
    <t>EE Sitio La Lupa - Boliv - INGENIERIA DE VÃAS S.A</t>
  </si>
  <si>
    <t>2012-09-19</t>
  </si>
  <si>
    <t>0912-2008</t>
  </si>
  <si>
    <t>Adicionales - Sitios  BogotÃÂ¡ - La mesa - DEVISAB</t>
  </si>
  <si>
    <t>CONCESION DEVISAB</t>
  </si>
  <si>
    <t>0912-2009</t>
  </si>
  <si>
    <t>ES Colegio  vereda Balsilla - COLEGIO MANO AMIGA</t>
  </si>
  <si>
    <t>COLEGIO MANO AMIGA</t>
  </si>
  <si>
    <t>2012-09-20</t>
  </si>
  <si>
    <t>2012-10-09</t>
  </si>
  <si>
    <t>0912-2010</t>
  </si>
  <si>
    <t>PIT Pilotes Pte canoas pte rio Balsillas- LATINCO</t>
  </si>
  <si>
    <t>CONSORCIO PUENTES AVENIDA LONGITUDINAL OCCI</t>
  </si>
  <si>
    <t>2012-09-21</t>
  </si>
  <si>
    <t>0912-2011</t>
  </si>
  <si>
    <t>Estudios Fase 3 PASO PADUA Y PASO FRESNO - ESTIMA</t>
  </si>
  <si>
    <t>ESTYMA S.A.</t>
  </si>
  <si>
    <t>2012-09-25</t>
  </si>
  <si>
    <t>Lina Maria Neira Giron</t>
  </si>
  <si>
    <t>0912-2012</t>
  </si>
  <si>
    <t>Estudios Fase 3 Via Honda - Manizales - ESTIMA</t>
  </si>
  <si>
    <t>0912-2013</t>
  </si>
  <si>
    <t>EG ptes calle 26 en la ciudad de bogota - PEDELTA</t>
  </si>
  <si>
    <t>2012-09-28</t>
  </si>
  <si>
    <t>1012-2014</t>
  </si>
  <si>
    <t>PI centro comercial - FUNCIONES Y PILOTAJES SAS</t>
  </si>
  <si>
    <t>FUNDACIONES Y PILOTAJES SAS.</t>
  </si>
  <si>
    <t>Sin programa</t>
  </si>
  <si>
    <t>1012-2015</t>
  </si>
  <si>
    <t>Perforac Ituango adi. 2 contrato - CONSORCIO SAINC</t>
  </si>
  <si>
    <t>INCONSA...</t>
  </si>
  <si>
    <t>ITUANGO</t>
  </si>
  <si>
    <t>1012-2016</t>
  </si>
  <si>
    <t>Diseño muro contención adicionales Pes 5319 - CSO</t>
  </si>
  <si>
    <t>1012-2017</t>
  </si>
  <si>
    <t>EE Sitio inestable via Bogota - La mesa - DEVISAB</t>
  </si>
  <si>
    <t>1012-2018</t>
  </si>
  <si>
    <t>INS InstalaciÃ³n InstrumentaciÃ³n - CONINVIAL</t>
  </si>
  <si>
    <t>CONINVIAL SAS.</t>
  </si>
  <si>
    <t>2012-10-11</t>
  </si>
  <si>
    <t>1012-2019</t>
  </si>
  <si>
    <t>DP Sectores de Adelantamiento - DEVISAB</t>
  </si>
  <si>
    <t>1212-2020</t>
  </si>
  <si>
    <t>EE Sitios inestables BogotÃ¡ - La mesa - DEVISAB</t>
  </si>
  <si>
    <t>2012-12-11</t>
  </si>
  <si>
    <t>1012-2021</t>
  </si>
  <si>
    <t>PIT Prueba de integridad Pilotes - TERRANUM</t>
  </si>
  <si>
    <t xml:space="preserve">TERRANUM SAS. </t>
  </si>
  <si>
    <t>2012-11-19</t>
  </si>
  <si>
    <t>1012-2022</t>
  </si>
  <si>
    <t>AcompaÃ±a TÃ©cnico visitas de obra - PRISMA S.A.</t>
  </si>
  <si>
    <t>2012-10-17</t>
  </si>
  <si>
    <t>1012-2023</t>
  </si>
  <si>
    <t>ES Sobre linea Guavio - Trabajos Adicionales - EEB</t>
  </si>
  <si>
    <t>1012-2024</t>
  </si>
  <si>
    <t>EE SI Mojarras Popayan - INGENIERIA DE VIAS S.A</t>
  </si>
  <si>
    <t>2012-10-18</t>
  </si>
  <si>
    <t>1012-2025</t>
  </si>
  <si>
    <t>EE Land - Barbo - INGENIERIA DE VÃÂAS S.A</t>
  </si>
  <si>
    <t>INGENIERIA DE VIAS S.A.</t>
  </si>
  <si>
    <t>2012-11-06</t>
  </si>
  <si>
    <t>1012-2026</t>
  </si>
  <si>
    <t>EG  de tuberia - AGUILAR CONSTRUCCIONES</t>
  </si>
  <si>
    <t>AGUILAR CONSTRUCCIONES S.A.</t>
  </si>
  <si>
    <t>2012-12-07</t>
  </si>
  <si>
    <t>1012-2027</t>
  </si>
  <si>
    <t>PIT  de Pilotes Santa Marta - GEO</t>
  </si>
  <si>
    <t>Geofundaciones</t>
  </si>
  <si>
    <t>2012-10-19</t>
  </si>
  <si>
    <t>2012-11-20</t>
  </si>
  <si>
    <t>1012-2028</t>
  </si>
  <si>
    <t>EE sitios recomendación 4 sitios caida roca  - CSO</t>
  </si>
  <si>
    <t>1012-2029</t>
  </si>
  <si>
    <t>FWD MediciÃ³n deflectometrica Troncal Call 80 - MHC</t>
  </si>
  <si>
    <t>MARIO HUERTAS COTES MHC</t>
  </si>
  <si>
    <t>2012-10-22</t>
  </si>
  <si>
    <t>2012-11-16</t>
  </si>
  <si>
    <t>1012-2030</t>
  </si>
  <si>
    <t>DP en rehabilitacion tramo k5 600 - OMAR SEPULVEDA</t>
  </si>
  <si>
    <t>OMAR SEPULVEDA</t>
  </si>
  <si>
    <t>2012-10-23</t>
  </si>
  <si>
    <t>2012-12-13</t>
  </si>
  <si>
    <t>1012-2031</t>
  </si>
  <si>
    <t>EE Sitios Inestables k2 250 vÃ­a Honda -  ESTYMA</t>
  </si>
  <si>
    <t>ESTYMA S.A</t>
  </si>
  <si>
    <t>Gerardo Alonso Rodriguez Romero</t>
  </si>
  <si>
    <t>1012-2032</t>
  </si>
  <si>
    <t>INS Instalación Instrumentación K7 730 - CONINVIAL</t>
  </si>
  <si>
    <t>1012-2033</t>
  </si>
  <si>
    <t>FWD Rediagnostico de un CIV - UTMVB</t>
  </si>
  <si>
    <t>Union Temporal Mantenimiento Vial Bogota</t>
  </si>
  <si>
    <t>1012-2034</t>
  </si>
  <si>
    <t>EG ciclopuente calle 26 en BogotÃ¡ - OPAIN</t>
  </si>
  <si>
    <t>OPAIN.....</t>
  </si>
  <si>
    <t>2012-10-25</t>
  </si>
  <si>
    <t>Anulado</t>
  </si>
  <si>
    <t>1012-2035</t>
  </si>
  <si>
    <t>Visita técnica Bucaramanga - MHC</t>
  </si>
  <si>
    <t>MHC INGENIEROS</t>
  </si>
  <si>
    <t>Yuddy Carolina Ramirez LLanos</t>
  </si>
  <si>
    <t>1012-2036</t>
  </si>
  <si>
    <t>Prueba de Carga EstÃÂ¡tica Muelle - GEOFUNDACIONES</t>
  </si>
  <si>
    <t>2012-10-29</t>
  </si>
  <si>
    <t>1012-2037</t>
  </si>
  <si>
    <t>DP DiseÃ±o de pavimento via Apulo - DEVISAB</t>
  </si>
  <si>
    <t>2012-10-31</t>
  </si>
  <si>
    <t>2012-11-28</t>
  </si>
  <si>
    <t>APULO</t>
  </si>
  <si>
    <t>1012-2038</t>
  </si>
  <si>
    <t>INS Edificio Tierr - ALDEA APOTEMA DESARROLLOS SAS</t>
  </si>
  <si>
    <t>EDIFICIO TIERRA FIRME</t>
  </si>
  <si>
    <t>2012-10-01</t>
  </si>
  <si>
    <t>1112-2039</t>
  </si>
  <si>
    <t>INS Instrumentación K5 800, K14 800- CONINVIAL</t>
  </si>
  <si>
    <t>CONINVIAL SAS</t>
  </si>
  <si>
    <t>2012-11-01</t>
  </si>
  <si>
    <t>1012-2040</t>
  </si>
  <si>
    <t>Modelacion Numeri Clinica Santa Fe-  ANDRES OTERO</t>
  </si>
  <si>
    <t>ANDRES OTERO</t>
  </si>
  <si>
    <t>2012-10-02</t>
  </si>
  <si>
    <t>1112-2041</t>
  </si>
  <si>
    <t>DP de zona de bascula de peaje K9 - CSO</t>
  </si>
  <si>
    <t>CONCESIOÃÂN SABANA DE OCCIDENTE</t>
  </si>
  <si>
    <t>2012-12-17</t>
  </si>
  <si>
    <t>Katherine Lisse Rodriguez Mejia</t>
  </si>
  <si>
    <t>1012-2042</t>
  </si>
  <si>
    <t>Prueba de transferencia de carga - CONFASE S.A</t>
  </si>
  <si>
    <t>CONFASE S.A.</t>
  </si>
  <si>
    <t>2012-12-12</t>
  </si>
  <si>
    <t>1112-2043</t>
  </si>
  <si>
    <t>DP  puente de los clubes (Briceño) - SPIRAL</t>
  </si>
  <si>
    <t>1112-2044</t>
  </si>
  <si>
    <t>PIT  de 6 Pilotes en muelle 2 y 3 de buenaven- GEO</t>
  </si>
  <si>
    <t>2012-11-07</t>
  </si>
  <si>
    <t>2012-11-29</t>
  </si>
  <si>
    <t>BUENAVENTURA</t>
  </si>
  <si>
    <t>1112-2045</t>
  </si>
  <si>
    <t>EG DiseÃ±o fase III variante Nordeste - ICESGA</t>
  </si>
  <si>
    <t>UNION TEMPORAL ICESGA</t>
  </si>
  <si>
    <t>1112-2046</t>
  </si>
  <si>
    <t>Deflectometria conce Hatovial - CONCESION HATOVIAL</t>
  </si>
  <si>
    <t>EDL SAS...</t>
  </si>
  <si>
    <t>2012-12-06</t>
  </si>
  <si>
    <t>1112-2047</t>
  </si>
  <si>
    <t>EG Puente vehicular sobre Rio Negro-  PEDELTA</t>
  </si>
  <si>
    <t>1112-2048</t>
  </si>
  <si>
    <t>PERF. Perforaciones para Ituango - CONSORCIO SAINC</t>
  </si>
  <si>
    <t xml:space="preserve">CONSORCIO SAINC </t>
  </si>
  <si>
    <t>1112-2049</t>
  </si>
  <si>
    <t xml:space="preserve"> EE 6 SI via Girardot - Mosquera - DEVISAB</t>
  </si>
  <si>
    <t>GIRARDOT</t>
  </si>
  <si>
    <t>1112-2050</t>
  </si>
  <si>
    <t>Prueba de Carga Estatica Muelle Buenaventura - GEO</t>
  </si>
  <si>
    <t>2012-11-26</t>
  </si>
  <si>
    <t>1112-2051</t>
  </si>
  <si>
    <t>AcompaÃ±amiento durante la construccion - INGENAL</t>
  </si>
  <si>
    <t xml:space="preserve">INGENAL ARQUITECTURA </t>
  </si>
  <si>
    <t>2012-11-27</t>
  </si>
  <si>
    <t>1112-2052</t>
  </si>
  <si>
    <t>EG y geologicos a nivel de 20km   - HIDROCONSULTA</t>
  </si>
  <si>
    <t>1112-2053</t>
  </si>
  <si>
    <t>FWD de 3km de via K72 100 a  K75 200 Bta - CSO</t>
  </si>
  <si>
    <t>1112-2054</t>
  </si>
  <si>
    <t>Mediciones de iri de 7.2km - MAB INGENIERIA</t>
  </si>
  <si>
    <t xml:space="preserve">MAB INGENIERIA DE VALOR </t>
  </si>
  <si>
    <t>2012-12-10</t>
  </si>
  <si>
    <t>1112-2055</t>
  </si>
  <si>
    <t>EG Complementacin de sitio inestable- CONCAY</t>
  </si>
  <si>
    <t>Concay S.A</t>
  </si>
  <si>
    <t>1112-2056</t>
  </si>
  <si>
    <t>PIT Pilotes Proyecto Alborada 140 - LEIMEN MENDOZA</t>
  </si>
  <si>
    <t>PROYECTO ALBORADA 140</t>
  </si>
  <si>
    <t>1212-2057</t>
  </si>
  <si>
    <t>ERM lote carrera 7 Calle183 CONSTRUCTORA NELEKONAR</t>
  </si>
  <si>
    <t>CONSTRUCTORA NELEKONAR S.A.</t>
  </si>
  <si>
    <t>1212-2058</t>
  </si>
  <si>
    <t>PIT de Pilotes K5 800 Bogota -  SERIJIMA LTDA</t>
  </si>
  <si>
    <t>SERIJIMA LTDA.</t>
  </si>
  <si>
    <t>1212-2059</t>
  </si>
  <si>
    <t xml:space="preserve"> EE de tercer Zodme via Honda - Manizales - ESTYMA</t>
  </si>
  <si>
    <t>MANIZALES</t>
  </si>
  <si>
    <t>1212-2060</t>
  </si>
  <si>
    <t>Inst Edificio Tierr- ALDEA APOTEMA DESARROLLOS SAS</t>
  </si>
  <si>
    <t>1212-2061</t>
  </si>
  <si>
    <t>PIT 44  de los K7 A K10 - COVIANDES</t>
  </si>
  <si>
    <t>1212-2062</t>
  </si>
  <si>
    <t xml:space="preserve"> PIT 32 Pilotes en proyecto oficinas mazuren - GEO</t>
  </si>
  <si>
    <t>1212-2063</t>
  </si>
  <si>
    <t>ES y DiseÃ±o de pavimentos de bascula  - CORFERIAS</t>
  </si>
  <si>
    <t>CORFERIAS S.A.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</si>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</sst>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94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5227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8</v>
      </c>
      <c r="I2">
        <v>56036000</v>
      </c>
      <c r="J2">
        <v>26899970</v>
      </c>
      <c r="K2">
        <v>132250</v>
      </c>
      <c r="L2" s="1">
        <f>K2/J2</f>
        <v>0.00491636236026</v>
      </c>
      <c r="M2" t="s">
        <v>20</v>
      </c>
      <c r="N2" t="s">
        <v>21</v>
      </c>
    </row>
    <row r="3" spans="1:14">
      <c r="A3">
        <v>5289</v>
      </c>
      <c r="B3" t="s">
        <v>22</v>
      </c>
      <c r="C3" t="s">
        <v>23</v>
      </c>
      <c r="D3" t="s">
        <v>24</v>
      </c>
      <c r="E3" t="s">
        <v>17</v>
      </c>
      <c r="F3" t="s">
        <v>25</v>
      </c>
      <c r="G3" t="s">
        <v>19</v>
      </c>
      <c r="H3">
        <v>3</v>
      </c>
      <c r="I3">
        <v>5502650</v>
      </c>
      <c r="J3">
        <v>3734700</v>
      </c>
      <c r="K3">
        <v>1077350</v>
      </c>
      <c r="L3" s="1">
        <f>K3/J3</f>
        <v>0.288470292125</v>
      </c>
      <c r="M3" t="s">
        <v>26</v>
      </c>
      <c r="N3" t="s">
        <v>21</v>
      </c>
    </row>
    <row r="4" spans="1:14">
      <c r="A4">
        <v>5304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t="s">
        <v>32</v>
      </c>
      <c r="H4">
        <v>5</v>
      </c>
      <c r="I4">
        <v>1048500</v>
      </c>
      <c r="J4">
        <v>1048500</v>
      </c>
      <c r="K4">
        <v>1048500</v>
      </c>
      <c r="L4" s="1">
        <f>K4/J4</f>
        <v>1</v>
      </c>
      <c r="M4" t="s">
        <v>26</v>
      </c>
      <c r="N4" t="s">
        <v>33</v>
      </c>
    </row>
    <row r="5" spans="1:14">
      <c r="A5">
        <v>5251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t="s">
        <v>19</v>
      </c>
      <c r="H5">
        <v>126.041666667</v>
      </c>
      <c r="I5">
        <v>386757200</v>
      </c>
      <c r="J5">
        <v>11900028</v>
      </c>
      <c r="K5">
        <v>6564881</v>
      </c>
      <c r="L5" s="1">
        <f>K5/J5</f>
        <v>0.551669374223</v>
      </c>
      <c r="M5" t="s">
        <v>26</v>
      </c>
      <c r="N5" t="s">
        <v>39</v>
      </c>
    </row>
    <row r="6" spans="1:14">
      <c r="A6">
        <v>5318</v>
      </c>
      <c r="B6" t="s">
        <v>40</v>
      </c>
      <c r="C6" t="s">
        <v>41</v>
      </c>
      <c r="D6" t="s">
        <v>42</v>
      </c>
      <c r="E6" t="s">
        <v>18</v>
      </c>
      <c r="F6" t="s">
        <v>43</v>
      </c>
      <c r="G6" t="s">
        <v>44</v>
      </c>
      <c r="H6">
        <v>89</v>
      </c>
      <c r="I6">
        <v>4375000</v>
      </c>
      <c r="J6">
        <v>127500</v>
      </c>
      <c r="K6">
        <v>0</v>
      </c>
      <c r="L6" s="1">
        <f>K6/J6</f>
        <v>0</v>
      </c>
      <c r="M6" t="s">
        <v>26</v>
      </c>
      <c r="N6" t="s">
        <v>45</v>
      </c>
    </row>
    <row r="7" spans="1:14">
      <c r="A7">
        <v>5312</v>
      </c>
      <c r="B7" t="s">
        <v>46</v>
      </c>
      <c r="C7" t="s">
        <v>47</v>
      </c>
      <c r="D7" t="s">
        <v>48</v>
      </c>
      <c r="E7" t="s">
        <v>49</v>
      </c>
      <c r="F7" t="s">
        <v>43</v>
      </c>
      <c r="G7" t="s">
        <v>44</v>
      </c>
      <c r="H7">
        <v>75</v>
      </c>
      <c r="I7">
        <v>131473150</v>
      </c>
      <c r="J7">
        <v>36144592</v>
      </c>
      <c r="K7">
        <v>0</v>
      </c>
      <c r="L7" s="1">
        <f>K7/J7</f>
        <v>0</v>
      </c>
      <c r="M7" t="s">
        <v>50</v>
      </c>
      <c r="N7" t="s">
        <v>21</v>
      </c>
    </row>
    <row r="8" spans="1:14">
      <c r="A8">
        <v>5255</v>
      </c>
      <c r="B8" t="s">
        <v>51</v>
      </c>
      <c r="C8" t="s">
        <v>52</v>
      </c>
      <c r="D8" t="s">
        <v>42</v>
      </c>
      <c r="E8" t="s">
        <v>49</v>
      </c>
      <c r="F8" t="s">
        <v>43</v>
      </c>
      <c r="G8" t="s">
        <v>44</v>
      </c>
      <c r="H8">
        <v>75</v>
      </c>
      <c r="I8">
        <v>24660000</v>
      </c>
      <c r="J8">
        <v>828754</v>
      </c>
      <c r="K8">
        <v>0</v>
      </c>
      <c r="L8" s="1">
        <f>K8/J8</f>
        <v>0</v>
      </c>
      <c r="M8" t="s">
        <v>26</v>
      </c>
      <c r="N8" t="s">
        <v>45</v>
      </c>
    </row>
    <row r="9" spans="1:14">
      <c r="A9">
        <v>5329</v>
      </c>
      <c r="B9" t="s">
        <v>53</v>
      </c>
      <c r="C9" t="s">
        <v>54</v>
      </c>
      <c r="D9" t="s">
        <v>55</v>
      </c>
      <c r="E9" t="s">
        <v>56</v>
      </c>
      <c r="F9" t="s">
        <v>57</v>
      </c>
      <c r="G9" t="s">
        <v>19</v>
      </c>
      <c r="H9">
        <v>119.041666667</v>
      </c>
      <c r="I9">
        <v>25921000</v>
      </c>
      <c r="J9">
        <v>14623500</v>
      </c>
      <c r="K9">
        <v>14183500</v>
      </c>
      <c r="L9" s="1">
        <f>K9/J9</f>
        <v>0.969911443909</v>
      </c>
      <c r="M9" t="s">
        <v>58</v>
      </c>
      <c r="N9" t="s">
        <v>59</v>
      </c>
    </row>
    <row r="10" spans="1:14">
      <c r="A10">
        <v>5319</v>
      </c>
      <c r="B10" t="s">
        <v>60</v>
      </c>
      <c r="C10" t="s">
        <v>61</v>
      </c>
      <c r="D10" t="s">
        <v>62</v>
      </c>
      <c r="E10" t="s">
        <v>56</v>
      </c>
      <c r="F10" t="s">
        <v>63</v>
      </c>
      <c r="G10" t="s">
        <v>19</v>
      </c>
      <c r="H10">
        <v>89</v>
      </c>
      <c r="I10">
        <v>53683152</v>
      </c>
      <c r="J10">
        <v>9216000</v>
      </c>
      <c r="K10">
        <v>5528922</v>
      </c>
      <c r="L10" s="1">
        <f>K10/J10</f>
        <v>0.599926432292</v>
      </c>
      <c r="M10" t="s">
        <v>26</v>
      </c>
      <c r="N10" t="s">
        <v>59</v>
      </c>
    </row>
    <row r="11" spans="1:14">
      <c r="A11">
        <v>5316</v>
      </c>
      <c r="B11" t="s">
        <v>64</v>
      </c>
      <c r="C11" t="s">
        <v>65</v>
      </c>
      <c r="D11" t="s">
        <v>66</v>
      </c>
      <c r="E11" t="s">
        <v>56</v>
      </c>
      <c r="F11" t="s">
        <v>67</v>
      </c>
      <c r="G11" t="s">
        <v>19</v>
      </c>
      <c r="H11">
        <v>110.041666667</v>
      </c>
      <c r="I11">
        <v>96780000</v>
      </c>
      <c r="J11">
        <v>32769120</v>
      </c>
      <c r="K11">
        <v>5446927</v>
      </c>
      <c r="L11" s="1">
        <f>K11/J11</f>
        <v>0.16622133887</v>
      </c>
      <c r="M11" t="s">
        <v>26</v>
      </c>
      <c r="N11" t="s">
        <v>39</v>
      </c>
    </row>
    <row r="12" spans="1:14">
      <c r="A12">
        <v>5337</v>
      </c>
      <c r="B12" t="s">
        <v>68</v>
      </c>
      <c r="C12" t="s">
        <v>69</v>
      </c>
      <c r="D12" t="s">
        <v>70</v>
      </c>
      <c r="E12" t="s">
        <v>56</v>
      </c>
      <c r="F12" t="s">
        <v>67</v>
      </c>
      <c r="G12" t="s">
        <v>19</v>
      </c>
      <c r="H12">
        <v>110.041666667</v>
      </c>
      <c r="I12">
        <v>4047000</v>
      </c>
      <c r="J12">
        <v>1940584</v>
      </c>
      <c r="K12">
        <v>46050</v>
      </c>
      <c r="L12" s="1">
        <f>K12/J12</f>
        <v>0.0237299699472</v>
      </c>
      <c r="M12" t="s">
        <v>26</v>
      </c>
      <c r="N12" t="s">
        <v>21</v>
      </c>
    </row>
    <row r="13" spans="1:14">
      <c r="A13">
        <v>5334</v>
      </c>
      <c r="B13" t="s">
        <v>71</v>
      </c>
      <c r="C13" t="s">
        <v>72</v>
      </c>
      <c r="D13" t="s">
        <v>73</v>
      </c>
      <c r="E13" t="s">
        <v>74</v>
      </c>
      <c r="F13" t="s">
        <v>43</v>
      </c>
      <c r="G13" t="s">
        <v>44</v>
      </c>
      <c r="H13">
        <v>66</v>
      </c>
      <c r="I13">
        <v>620000</v>
      </c>
      <c r="J13">
        <v>127500</v>
      </c>
      <c r="K13">
        <v>0</v>
      </c>
      <c r="L13" s="1">
        <f>K13/J13</f>
        <v>0</v>
      </c>
      <c r="M13" t="s">
        <v>26</v>
      </c>
      <c r="N13" t="s">
        <v>45</v>
      </c>
    </row>
    <row r="14" spans="1:14">
      <c r="A14">
        <v>5359</v>
      </c>
      <c r="B14" t="s">
        <v>75</v>
      </c>
      <c r="C14" t="s">
        <v>76</v>
      </c>
      <c r="D14" t="s">
        <v>77</v>
      </c>
      <c r="E14" t="s">
        <v>78</v>
      </c>
      <c r="F14" t="s">
        <v>79</v>
      </c>
      <c r="G14" t="s">
        <v>19</v>
      </c>
      <c r="H14">
        <v>104.041666667</v>
      </c>
      <c r="I14">
        <v>1520000</v>
      </c>
      <c r="J14">
        <v>951000</v>
      </c>
      <c r="K14">
        <v>138150</v>
      </c>
      <c r="L14" s="1">
        <f>K14/J14</f>
        <v>0.145268138801</v>
      </c>
      <c r="M14" t="s">
        <v>26</v>
      </c>
      <c r="N14" t="s">
        <v>80</v>
      </c>
    </row>
    <row r="15" spans="1:14">
      <c r="A15">
        <v>5360</v>
      </c>
      <c r="B15" t="s">
        <v>81</v>
      </c>
      <c r="C15" t="s">
        <v>82</v>
      </c>
      <c r="D15" t="s">
        <v>83</v>
      </c>
      <c r="E15" t="s">
        <v>84</v>
      </c>
      <c r="F15" t="s">
        <v>43</v>
      </c>
      <c r="G15" t="s">
        <v>44</v>
      </c>
      <c r="H15">
        <v>56</v>
      </c>
      <c r="I15">
        <v>720000</v>
      </c>
      <c r="J15">
        <v>552500</v>
      </c>
      <c r="K15">
        <v>0</v>
      </c>
      <c r="L15" s="1">
        <f>K15/J15</f>
        <v>0</v>
      </c>
      <c r="M15" t="s">
        <v>26</v>
      </c>
      <c r="N15" t="s">
        <v>85</v>
      </c>
    </row>
    <row r="16" spans="1:14">
      <c r="A16">
        <v>5357</v>
      </c>
      <c r="B16" t="s">
        <v>86</v>
      </c>
      <c r="C16" t="s">
        <v>87</v>
      </c>
      <c r="D16" t="s">
        <v>55</v>
      </c>
      <c r="E16" t="s">
        <v>88</v>
      </c>
      <c r="F16" t="s">
        <v>43</v>
      </c>
      <c r="G16" t="s">
        <v>44</v>
      </c>
      <c r="H16">
        <v>54</v>
      </c>
      <c r="I16">
        <v>8344000</v>
      </c>
      <c r="J16">
        <v>6436400</v>
      </c>
      <c r="K16">
        <v>3654500</v>
      </c>
      <c r="L16" s="1">
        <f>K16/J16</f>
        <v>0.56778634019</v>
      </c>
      <c r="M16" t="s">
        <v>26</v>
      </c>
      <c r="N16" t="s">
        <v>59</v>
      </c>
    </row>
    <row r="17" spans="1:14">
      <c r="A17">
        <v>5343</v>
      </c>
      <c r="B17" t="s">
        <v>89</v>
      </c>
      <c r="C17" t="s">
        <v>90</v>
      </c>
      <c r="D17" t="s">
        <v>91</v>
      </c>
      <c r="E17" t="s">
        <v>88</v>
      </c>
      <c r="F17" t="s">
        <v>43</v>
      </c>
      <c r="G17" t="s">
        <v>44</v>
      </c>
      <c r="H17">
        <v>54</v>
      </c>
      <c r="I17">
        <v>1160000</v>
      </c>
      <c r="J17">
        <v>12864104</v>
      </c>
      <c r="K17">
        <v>0</v>
      </c>
      <c r="L17" s="1">
        <f>K17/J17</f>
        <v>0</v>
      </c>
      <c r="M17" t="s">
        <v>26</v>
      </c>
      <c r="N17" t="s">
        <v>39</v>
      </c>
    </row>
    <row r="18" spans="1:14">
      <c r="A18">
        <v>5322</v>
      </c>
      <c r="B18" t="s">
        <v>92</v>
      </c>
      <c r="C18" t="s">
        <v>93</v>
      </c>
      <c r="D18" t="s">
        <v>94</v>
      </c>
      <c r="E18" t="s">
        <v>95</v>
      </c>
      <c r="F18" t="s">
        <v>96</v>
      </c>
      <c r="G18" t="s">
        <v>19</v>
      </c>
      <c r="H18">
        <v>66</v>
      </c>
      <c r="I18">
        <v>73716000</v>
      </c>
      <c r="J18">
        <v>1177250</v>
      </c>
      <c r="K18">
        <v>4115010</v>
      </c>
      <c r="L18" s="1">
        <f>K18/J18</f>
        <v>3.49544276917</v>
      </c>
      <c r="M18" t="s">
        <v>26</v>
      </c>
      <c r="N18" t="s">
        <v>85</v>
      </c>
    </row>
    <row r="19" spans="1:14">
      <c r="A19">
        <v>5367</v>
      </c>
      <c r="B19" t="s">
        <v>97</v>
      </c>
      <c r="C19" t="s">
        <v>98</v>
      </c>
      <c r="D19" t="s">
        <v>99</v>
      </c>
      <c r="E19" t="s">
        <v>95</v>
      </c>
      <c r="F19" t="s">
        <v>43</v>
      </c>
      <c r="G19" t="s">
        <v>44</v>
      </c>
      <c r="H19">
        <v>48</v>
      </c>
      <c r="I19">
        <v>800000</v>
      </c>
      <c r="J19">
        <v>127500</v>
      </c>
      <c r="K19">
        <v>0</v>
      </c>
      <c r="L19" s="1">
        <f>K19/J19</f>
        <v>0</v>
      </c>
      <c r="M19" t="s">
        <v>26</v>
      </c>
      <c r="N19" t="s">
        <v>45</v>
      </c>
    </row>
    <row r="20" spans="1:14">
      <c r="A20">
        <v>5365</v>
      </c>
      <c r="B20" t="s">
        <v>100</v>
      </c>
      <c r="C20" t="s">
        <v>101</v>
      </c>
      <c r="D20" t="s">
        <v>102</v>
      </c>
      <c r="E20" t="s">
        <v>103</v>
      </c>
      <c r="F20" t="s">
        <v>43</v>
      </c>
      <c r="G20" t="s">
        <v>44</v>
      </c>
      <c r="H20">
        <v>47</v>
      </c>
      <c r="I20">
        <v>5250000</v>
      </c>
      <c r="J20">
        <v>3047500</v>
      </c>
      <c r="K20">
        <v>0</v>
      </c>
      <c r="L20" s="1">
        <f>K20/J20</f>
        <v>0</v>
      </c>
      <c r="M20" t="s">
        <v>26</v>
      </c>
      <c r="N20" t="s">
        <v>33</v>
      </c>
    </row>
    <row r="21" spans="1:14">
      <c r="A21">
        <v>5353</v>
      </c>
      <c r="B21" t="s">
        <v>104</v>
      </c>
      <c r="C21" t="s">
        <v>105</v>
      </c>
      <c r="D21" t="s">
        <v>106</v>
      </c>
      <c r="E21" t="s">
        <v>107</v>
      </c>
      <c r="F21" t="s">
        <v>43</v>
      </c>
      <c r="G21" t="s">
        <v>44</v>
      </c>
      <c r="H21">
        <v>41</v>
      </c>
      <c r="I21">
        <v>7842000</v>
      </c>
      <c r="J21">
        <v>2539740</v>
      </c>
      <c r="K21">
        <v>0</v>
      </c>
      <c r="L21" s="1">
        <f>K21/J21</f>
        <v>0</v>
      </c>
      <c r="M21" t="s">
        <v>26</v>
      </c>
      <c r="N21" t="s">
        <v>45</v>
      </c>
    </row>
    <row r="22" spans="1:14">
      <c r="A22">
        <v>4984</v>
      </c>
      <c r="B22" t="s">
        <v>108</v>
      </c>
      <c r="C22" t="s">
        <v>109</v>
      </c>
      <c r="D22" t="s">
        <v>110</v>
      </c>
      <c r="E22" t="s">
        <v>107</v>
      </c>
      <c r="F22" t="s">
        <v>43</v>
      </c>
      <c r="G22" t="s">
        <v>44</v>
      </c>
      <c r="H22">
        <v>41</v>
      </c>
      <c r="I22">
        <v>1856000</v>
      </c>
      <c r="J22">
        <v>0</v>
      </c>
      <c r="K22">
        <v>0</v>
      </c>
      <c r="L22" s="1" t="str">
        <f>K22/J22</f>
        <v>0</v>
      </c>
      <c r="M22" t="s">
        <v>26</v>
      </c>
      <c r="N22" t="s">
        <v>111</v>
      </c>
    </row>
    <row r="23" spans="1:14">
      <c r="A23">
        <v>5345</v>
      </c>
      <c r="B23" t="s">
        <v>112</v>
      </c>
      <c r="C23" t="s">
        <v>113</v>
      </c>
      <c r="D23" t="s">
        <v>114</v>
      </c>
      <c r="E23" t="s">
        <v>115</v>
      </c>
      <c r="F23" t="s">
        <v>116</v>
      </c>
      <c r="G23" t="s">
        <v>19</v>
      </c>
      <c r="H23">
        <v>71.0416666667</v>
      </c>
      <c r="I23">
        <v>134000000</v>
      </c>
      <c r="J23">
        <v>62210200</v>
      </c>
      <c r="K23">
        <v>9182950</v>
      </c>
      <c r="L23" s="1">
        <f>K23/J23</f>
        <v>0.147611645679</v>
      </c>
      <c r="M23" t="s">
        <v>117</v>
      </c>
      <c r="N23" t="s">
        <v>85</v>
      </c>
    </row>
    <row r="24" spans="1:14">
      <c r="A24">
        <v>5379</v>
      </c>
      <c r="B24" t="s">
        <v>118</v>
      </c>
      <c r="C24" t="s">
        <v>119</v>
      </c>
      <c r="D24" t="s">
        <v>120</v>
      </c>
      <c r="E24" t="s">
        <v>121</v>
      </c>
      <c r="F24" t="s">
        <v>43</v>
      </c>
      <c r="G24" t="s">
        <v>44</v>
      </c>
      <c r="H24">
        <v>40</v>
      </c>
      <c r="I24">
        <v>14700000</v>
      </c>
      <c r="J24">
        <v>5320000</v>
      </c>
      <c r="K24">
        <v>0</v>
      </c>
      <c r="L24" s="1">
        <f>K24/J24</f>
        <v>0</v>
      </c>
      <c r="M24" t="s">
        <v>26</v>
      </c>
      <c r="N24" t="s">
        <v>21</v>
      </c>
    </row>
    <row r="25" spans="1:14">
      <c r="A25">
        <v>5389</v>
      </c>
      <c r="B25" t="s">
        <v>122</v>
      </c>
      <c r="C25" t="s">
        <v>123</v>
      </c>
      <c r="D25" t="s">
        <v>124</v>
      </c>
      <c r="E25" t="s">
        <v>125</v>
      </c>
      <c r="F25" t="s">
        <v>43</v>
      </c>
      <c r="G25" t="s">
        <v>44</v>
      </c>
      <c r="H25">
        <v>32</v>
      </c>
      <c r="I25">
        <v>440000</v>
      </c>
      <c r="J25">
        <v>127500</v>
      </c>
      <c r="K25">
        <v>0</v>
      </c>
      <c r="L25" s="1">
        <f>K25/J25</f>
        <v>0</v>
      </c>
      <c r="M25" t="s">
        <v>126</v>
      </c>
      <c r="N25" t="s">
        <v>45</v>
      </c>
    </row>
    <row r="26" spans="1:14">
      <c r="A26">
        <v>5374</v>
      </c>
      <c r="B26" t="s">
        <v>127</v>
      </c>
      <c r="C26" t="s">
        <v>128</v>
      </c>
      <c r="D26" t="s">
        <v>129</v>
      </c>
      <c r="E26" t="s">
        <v>130</v>
      </c>
      <c r="F26" t="s">
        <v>131</v>
      </c>
      <c r="G26" t="s">
        <v>19</v>
      </c>
      <c r="H26">
        <v>61.0416666667</v>
      </c>
      <c r="I26">
        <v>58260000</v>
      </c>
      <c r="J26">
        <v>18122000</v>
      </c>
      <c r="K26">
        <v>10177450</v>
      </c>
      <c r="L26" s="1">
        <f>K26/J26</f>
        <v>0.561607438473</v>
      </c>
      <c r="M26" t="s">
        <v>26</v>
      </c>
      <c r="N26" t="s">
        <v>85</v>
      </c>
    </row>
    <row r="27" spans="1:14">
      <c r="A27">
        <v>5390</v>
      </c>
      <c r="B27" t="s">
        <v>132</v>
      </c>
      <c r="C27" t="s">
        <v>133</v>
      </c>
      <c r="D27" t="s">
        <v>134</v>
      </c>
      <c r="E27" t="s">
        <v>135</v>
      </c>
      <c r="F27" t="s">
        <v>43</v>
      </c>
      <c r="G27" t="s">
        <v>44</v>
      </c>
      <c r="H27">
        <v>27</v>
      </c>
      <c r="I27">
        <v>4435000</v>
      </c>
      <c r="J27">
        <v>1506340</v>
      </c>
      <c r="K27">
        <v>0</v>
      </c>
      <c r="L27" s="1">
        <f>K27/J27</f>
        <v>0</v>
      </c>
      <c r="M27" t="s">
        <v>26</v>
      </c>
      <c r="N27" t="s">
        <v>45</v>
      </c>
    </row>
    <row r="28" spans="1:14">
      <c r="A28">
        <v>5397</v>
      </c>
      <c r="B28" t="s">
        <v>136</v>
      </c>
      <c r="C28" t="s">
        <v>137</v>
      </c>
      <c r="D28" t="s">
        <v>138</v>
      </c>
      <c r="E28" t="s">
        <v>139</v>
      </c>
      <c r="F28" t="s">
        <v>140</v>
      </c>
      <c r="G28" t="s">
        <v>19</v>
      </c>
      <c r="H28">
        <v>79.0416666667</v>
      </c>
      <c r="I28">
        <v>4400000</v>
      </c>
      <c r="J28">
        <v>3575000</v>
      </c>
      <c r="K28">
        <v>1082648</v>
      </c>
      <c r="L28" s="1">
        <f>K28/J28</f>
        <v>0.302838601399</v>
      </c>
      <c r="M28" t="s">
        <v>26</v>
      </c>
      <c r="N28" t="s">
        <v>141</v>
      </c>
    </row>
    <row r="29" spans="1:14">
      <c r="A29">
        <v>5341</v>
      </c>
      <c r="B29" t="s">
        <v>142</v>
      </c>
      <c r="C29" t="s">
        <v>143</v>
      </c>
      <c r="D29" t="s">
        <v>144</v>
      </c>
      <c r="E29" t="s">
        <v>145</v>
      </c>
      <c r="F29" t="s">
        <v>146</v>
      </c>
      <c r="G29" t="s">
        <v>19</v>
      </c>
      <c r="H29">
        <v>65.0416666667</v>
      </c>
      <c r="I29">
        <v>40979767</v>
      </c>
      <c r="J29">
        <v>17073452</v>
      </c>
      <c r="K29">
        <v>855280</v>
      </c>
      <c r="L29" s="1">
        <f>K29/J29</f>
        <v>0.0500941461633</v>
      </c>
      <c r="M29" t="s">
        <v>147</v>
      </c>
      <c r="N29" t="s">
        <v>39</v>
      </c>
    </row>
    <row r="30" spans="1:14">
      <c r="A30">
        <v>5366</v>
      </c>
      <c r="B30" t="s">
        <v>148</v>
      </c>
      <c r="C30" t="s">
        <v>149</v>
      </c>
      <c r="D30" t="s">
        <v>114</v>
      </c>
      <c r="E30" t="s">
        <v>150</v>
      </c>
      <c r="F30" t="s">
        <v>131</v>
      </c>
      <c r="G30" t="s">
        <v>19</v>
      </c>
      <c r="H30">
        <v>55.0416666667</v>
      </c>
      <c r="I30">
        <v>91383000</v>
      </c>
      <c r="J30">
        <v>36508000</v>
      </c>
      <c r="K30">
        <v>5326000</v>
      </c>
      <c r="L30" s="1">
        <f>K30/J30</f>
        <v>0.145885833242</v>
      </c>
      <c r="M30" t="s">
        <v>26</v>
      </c>
      <c r="N30" t="s">
        <v>85</v>
      </c>
    </row>
    <row r="31" spans="1:14">
      <c r="A31">
        <v>5386</v>
      </c>
      <c r="B31" t="s">
        <v>151</v>
      </c>
      <c r="C31" t="s">
        <v>152</v>
      </c>
      <c r="D31" t="s">
        <v>153</v>
      </c>
      <c r="E31" t="s">
        <v>150</v>
      </c>
      <c r="F31" t="s">
        <v>43</v>
      </c>
      <c r="G31" t="s">
        <v>44</v>
      </c>
      <c r="H31">
        <v>19</v>
      </c>
      <c r="I31">
        <v>54105000</v>
      </c>
      <c r="J31">
        <v>19772940</v>
      </c>
      <c r="K31">
        <v>0</v>
      </c>
      <c r="L31" s="1">
        <f>K31/J31</f>
        <v>0</v>
      </c>
      <c r="M31" t="s">
        <v>26</v>
      </c>
      <c r="N31" t="s">
        <v>39</v>
      </c>
    </row>
    <row r="32" spans="1:14">
      <c r="A32">
        <v>5419</v>
      </c>
      <c r="B32" t="s">
        <v>154</v>
      </c>
      <c r="C32" t="s">
        <v>155</v>
      </c>
      <c r="D32" t="s">
        <v>156</v>
      </c>
      <c r="E32" t="s">
        <v>157</v>
      </c>
      <c r="F32" t="s">
        <v>158</v>
      </c>
      <c r="G32" t="s">
        <v>44</v>
      </c>
      <c r="H32">
        <v>19</v>
      </c>
      <c r="I32">
        <v>0</v>
      </c>
      <c r="J32">
        <v>102000</v>
      </c>
      <c r="K32">
        <v>0</v>
      </c>
      <c r="L32" s="1">
        <f>K32/J32</f>
        <v>0</v>
      </c>
      <c r="M32" t="s">
        <v>26</v>
      </c>
      <c r="N32" t="s">
        <v>45</v>
      </c>
    </row>
    <row r="33" spans="1:14">
      <c r="A33">
        <v>5422</v>
      </c>
      <c r="B33" t="s">
        <v>159</v>
      </c>
      <c r="C33" t="s">
        <v>160</v>
      </c>
      <c r="D33" t="s">
        <v>161</v>
      </c>
      <c r="E33" t="s">
        <v>162</v>
      </c>
      <c r="F33" t="s">
        <v>43</v>
      </c>
      <c r="G33" t="s">
        <v>44</v>
      </c>
      <c r="H33">
        <v>17</v>
      </c>
      <c r="I33">
        <v>200000</v>
      </c>
      <c r="J33">
        <v>0</v>
      </c>
      <c r="K33">
        <v>0</v>
      </c>
      <c r="L33" s="1" t="str">
        <f>K33/J33</f>
        <v>0</v>
      </c>
      <c r="M33" t="s">
        <v>26</v>
      </c>
      <c r="N33" t="s">
        <v>45</v>
      </c>
    </row>
    <row r="34" spans="1:14">
      <c r="A34">
        <v>5416</v>
      </c>
      <c r="B34" t="s">
        <v>163</v>
      </c>
      <c r="C34" t="s">
        <v>164</v>
      </c>
      <c r="D34" t="s">
        <v>165</v>
      </c>
      <c r="E34" t="s">
        <v>166</v>
      </c>
      <c r="F34" t="s">
        <v>67</v>
      </c>
      <c r="G34" t="s">
        <v>19</v>
      </c>
      <c r="H34">
        <v>50.0416666667</v>
      </c>
      <c r="I34">
        <v>247063000</v>
      </c>
      <c r="J34">
        <v>179619150</v>
      </c>
      <c r="K34">
        <v>7217225</v>
      </c>
      <c r="L34" s="1">
        <f>K34/J34</f>
        <v>0.0401807101303</v>
      </c>
      <c r="M34" t="s">
        <v>26</v>
      </c>
      <c r="N34" t="s">
        <v>167</v>
      </c>
    </row>
    <row r="35" spans="1:14">
      <c r="A35">
        <v>5415</v>
      </c>
      <c r="B35" t="s">
        <v>168</v>
      </c>
      <c r="C35" t="s">
        <v>169</v>
      </c>
      <c r="D35" t="s">
        <v>165</v>
      </c>
      <c r="E35" t="s">
        <v>166</v>
      </c>
      <c r="F35" t="s">
        <v>67</v>
      </c>
      <c r="G35" t="s">
        <v>19</v>
      </c>
      <c r="H35">
        <v>50.0416666667</v>
      </c>
      <c r="I35">
        <v>599713052</v>
      </c>
      <c r="J35">
        <v>429277526</v>
      </c>
      <c r="K35">
        <v>5454348</v>
      </c>
      <c r="L35" s="1">
        <f>K35/J35</f>
        <v>0.0127058782947</v>
      </c>
      <c r="M35" t="s">
        <v>26</v>
      </c>
      <c r="N35" t="s">
        <v>167</v>
      </c>
    </row>
    <row r="36" spans="1:14">
      <c r="A36">
        <v>5437</v>
      </c>
      <c r="B36" t="s">
        <v>170</v>
      </c>
      <c r="C36" t="s">
        <v>171</v>
      </c>
      <c r="D36" t="s">
        <v>48</v>
      </c>
      <c r="E36" t="s">
        <v>172</v>
      </c>
      <c r="F36" t="s">
        <v>38</v>
      </c>
      <c r="G36" t="s">
        <v>19</v>
      </c>
      <c r="H36">
        <v>41.0416666667</v>
      </c>
      <c r="I36">
        <v>116270000</v>
      </c>
      <c r="J36">
        <v>117170640</v>
      </c>
      <c r="K36">
        <v>1973308</v>
      </c>
      <c r="L36" s="1">
        <f>K36/J36</f>
        <v>0.0168413179274</v>
      </c>
      <c r="M36" t="s">
        <v>26</v>
      </c>
      <c r="N36" t="s">
        <v>111</v>
      </c>
    </row>
    <row r="37" spans="1:14">
      <c r="A37">
        <v>5436</v>
      </c>
      <c r="B37" t="s">
        <v>173</v>
      </c>
      <c r="C37" t="s">
        <v>174</v>
      </c>
      <c r="D37" t="s">
        <v>175</v>
      </c>
      <c r="E37" t="s">
        <v>158</v>
      </c>
      <c r="F37" t="s">
        <v>158</v>
      </c>
      <c r="G37" t="s">
        <v>176</v>
      </c>
      <c r="H37">
        <v>0</v>
      </c>
      <c r="I37">
        <v>640000</v>
      </c>
      <c r="J37">
        <v>0</v>
      </c>
      <c r="K37">
        <v>0</v>
      </c>
      <c r="L37" s="1" t="str">
        <f>K37/J37</f>
        <v>0</v>
      </c>
      <c r="M37" t="s">
        <v>26</v>
      </c>
      <c r="N37" t="s">
        <v>45</v>
      </c>
    </row>
    <row r="38" spans="1:14">
      <c r="A38">
        <v>5440</v>
      </c>
      <c r="B38" t="s">
        <v>177</v>
      </c>
      <c r="C38" t="s">
        <v>178</v>
      </c>
      <c r="D38" t="s">
        <v>179</v>
      </c>
      <c r="E38" t="s">
        <v>158</v>
      </c>
      <c r="F38" t="s">
        <v>158</v>
      </c>
      <c r="G38" t="s">
        <v>176</v>
      </c>
      <c r="H38">
        <v>0</v>
      </c>
      <c r="I38">
        <v>25617150</v>
      </c>
      <c r="J38">
        <v>0</v>
      </c>
      <c r="K38">
        <v>0</v>
      </c>
      <c r="L38" s="1" t="str">
        <f>K38/J38</f>
        <v>0</v>
      </c>
      <c r="M38" t="s">
        <v>180</v>
      </c>
      <c r="N38" t="s">
        <v>85</v>
      </c>
    </row>
    <row r="39" spans="1:14">
      <c r="A39">
        <v>5427</v>
      </c>
      <c r="B39" t="s">
        <v>181</v>
      </c>
      <c r="C39" t="s">
        <v>182</v>
      </c>
      <c r="D39" t="s">
        <v>29</v>
      </c>
      <c r="E39" t="s">
        <v>158</v>
      </c>
      <c r="F39" t="s">
        <v>146</v>
      </c>
      <c r="G39" t="s">
        <v>19</v>
      </c>
      <c r="H39">
        <v>43.0416666667</v>
      </c>
      <c r="I39">
        <v>19981182</v>
      </c>
      <c r="J39">
        <v>10727000</v>
      </c>
      <c r="K39">
        <v>521991</v>
      </c>
      <c r="L39" s="1">
        <f>K39/J39</f>
        <v>0.0486614151207</v>
      </c>
      <c r="M39" t="s">
        <v>26</v>
      </c>
      <c r="N39" t="s">
        <v>59</v>
      </c>
    </row>
    <row r="40" spans="1:14">
      <c r="A40">
        <v>5387</v>
      </c>
      <c r="B40" t="s">
        <v>183</v>
      </c>
      <c r="C40" t="s">
        <v>184</v>
      </c>
      <c r="D40" t="s">
        <v>66</v>
      </c>
      <c r="E40" t="s">
        <v>158</v>
      </c>
      <c r="F40" t="s">
        <v>158</v>
      </c>
      <c r="G40" t="s">
        <v>176</v>
      </c>
      <c r="H40">
        <v>0</v>
      </c>
      <c r="I40">
        <v>0</v>
      </c>
      <c r="J40">
        <v>0</v>
      </c>
      <c r="K40">
        <v>0</v>
      </c>
      <c r="L40" s="1" t="str">
        <f>K40/J40</f>
        <v>0</v>
      </c>
      <c r="M40" t="s">
        <v>26</v>
      </c>
      <c r="N40" t="s">
        <v>39</v>
      </c>
    </row>
    <row r="41" spans="1:14">
      <c r="A41">
        <v>5434</v>
      </c>
      <c r="B41" t="s">
        <v>185</v>
      </c>
      <c r="C41" t="s">
        <v>186</v>
      </c>
      <c r="D41" t="s">
        <v>187</v>
      </c>
      <c r="E41" t="s">
        <v>158</v>
      </c>
      <c r="F41" t="s">
        <v>188</v>
      </c>
      <c r="G41" t="s">
        <v>44</v>
      </c>
      <c r="H41">
        <v>2</v>
      </c>
      <c r="I41">
        <v>6882967.05</v>
      </c>
      <c r="J41">
        <v>1493750</v>
      </c>
      <c r="K41">
        <v>0</v>
      </c>
      <c r="L41" s="1">
        <f>K41/J41</f>
        <v>0</v>
      </c>
      <c r="M41" t="s">
        <v>26</v>
      </c>
      <c r="N41" t="s">
        <v>39</v>
      </c>
    </row>
    <row r="42" spans="1:14">
      <c r="A42">
        <v>5221</v>
      </c>
      <c r="B42" t="s">
        <v>189</v>
      </c>
      <c r="C42" t="s">
        <v>190</v>
      </c>
      <c r="D42" t="s">
        <v>66</v>
      </c>
      <c r="E42" t="s">
        <v>158</v>
      </c>
      <c r="F42" t="s">
        <v>67</v>
      </c>
      <c r="G42" t="s">
        <v>19</v>
      </c>
      <c r="H42">
        <v>36.0416666667</v>
      </c>
      <c r="I42">
        <v>67343800</v>
      </c>
      <c r="J42">
        <v>38745660</v>
      </c>
      <c r="K42">
        <v>6374779</v>
      </c>
      <c r="L42" s="1">
        <f>K42/J42</f>
        <v>0.164528853038</v>
      </c>
      <c r="M42" t="s">
        <v>26</v>
      </c>
      <c r="N42" t="s">
        <v>141</v>
      </c>
    </row>
    <row r="43" spans="1:14">
      <c r="A43">
        <v>5433</v>
      </c>
      <c r="B43" t="s">
        <v>191</v>
      </c>
      <c r="C43" t="s">
        <v>192</v>
      </c>
      <c r="D43" t="s">
        <v>66</v>
      </c>
      <c r="E43" t="s">
        <v>193</v>
      </c>
      <c r="F43" t="s">
        <v>146</v>
      </c>
      <c r="G43" t="s">
        <v>19</v>
      </c>
      <c r="H43">
        <v>-20</v>
      </c>
      <c r="I43">
        <v>278977050</v>
      </c>
      <c r="J43">
        <v>108893060</v>
      </c>
      <c r="K43">
        <v>869217</v>
      </c>
      <c r="L43" s="1">
        <f>K43/J43</f>
        <v>0.00798229933111</v>
      </c>
      <c r="M43" t="s">
        <v>26</v>
      </c>
      <c r="N43" t="s">
        <v>39</v>
      </c>
    </row>
    <row r="44" spans="1:14">
      <c r="A44">
        <v>5385</v>
      </c>
      <c r="B44" t="s">
        <v>194</v>
      </c>
      <c r="C44" t="s">
        <v>195</v>
      </c>
      <c r="D44" t="s">
        <v>196</v>
      </c>
      <c r="E44" t="s">
        <v>188</v>
      </c>
      <c r="F44" t="s">
        <v>197</v>
      </c>
      <c r="G44" t="s">
        <v>19</v>
      </c>
      <c r="H44">
        <v>39.0416666667</v>
      </c>
      <c r="I44">
        <v>4180000</v>
      </c>
      <c r="J44">
        <v>2574000</v>
      </c>
      <c r="K44">
        <v>491200</v>
      </c>
      <c r="L44" s="1">
        <f>K44/J44</f>
        <v>0.190831390831</v>
      </c>
      <c r="M44" t="s">
        <v>26</v>
      </c>
      <c r="N44" t="s">
        <v>80</v>
      </c>
    </row>
    <row r="45" spans="1:14">
      <c r="A45">
        <v>5175</v>
      </c>
      <c r="B45" t="s">
        <v>198</v>
      </c>
      <c r="C45" t="s">
        <v>199</v>
      </c>
      <c r="D45" t="s">
        <v>83</v>
      </c>
      <c r="E45" t="s">
        <v>200</v>
      </c>
      <c r="F45" t="s">
        <v>146</v>
      </c>
      <c r="G45" t="s">
        <v>19</v>
      </c>
      <c r="H45">
        <v>35.0416666667</v>
      </c>
      <c r="I45">
        <v>17012000</v>
      </c>
      <c r="J45">
        <v>6630000</v>
      </c>
      <c r="K45">
        <v>592000</v>
      </c>
      <c r="L45" s="1">
        <f>K45/J45</f>
        <v>0.0892911010558</v>
      </c>
      <c r="M45" t="s">
        <v>26</v>
      </c>
      <c r="N45" t="s">
        <v>85</v>
      </c>
    </row>
    <row r="46" spans="1:14">
      <c r="A46">
        <v>5429</v>
      </c>
      <c r="B46" t="s">
        <v>201</v>
      </c>
      <c r="C46" t="s">
        <v>202</v>
      </c>
      <c r="D46" t="s">
        <v>16</v>
      </c>
      <c r="E46" t="s">
        <v>200</v>
      </c>
      <c r="F46" t="s">
        <v>67</v>
      </c>
      <c r="G46" t="s">
        <v>19</v>
      </c>
      <c r="H46">
        <v>28.0416666667</v>
      </c>
      <c r="I46">
        <v>16885500</v>
      </c>
      <c r="J46">
        <v>9549556</v>
      </c>
      <c r="K46">
        <v>3513860</v>
      </c>
      <c r="L46" s="1">
        <f>K46/J46</f>
        <v>0.367960562774</v>
      </c>
      <c r="M46" t="s">
        <v>26</v>
      </c>
      <c r="N46" t="s">
        <v>21</v>
      </c>
    </row>
    <row r="47" spans="1:14">
      <c r="A47">
        <v>5441</v>
      </c>
      <c r="B47" t="s">
        <v>203</v>
      </c>
      <c r="C47" t="s">
        <v>204</v>
      </c>
      <c r="D47" t="s">
        <v>114</v>
      </c>
      <c r="E47" t="s">
        <v>205</v>
      </c>
      <c r="F47" t="s">
        <v>131</v>
      </c>
      <c r="G47" t="s">
        <v>19</v>
      </c>
      <c r="H47">
        <v>26.0416666667</v>
      </c>
      <c r="I47">
        <v>155798000</v>
      </c>
      <c r="J47">
        <v>73149920</v>
      </c>
      <c r="K47">
        <v>7687050</v>
      </c>
      <c r="L47" s="1">
        <f>K47/J47</f>
        <v>0.105086239329</v>
      </c>
      <c r="M47" t="s">
        <v>26</v>
      </c>
      <c r="N47" t="s">
        <v>85</v>
      </c>
    </row>
    <row r="48" spans="1:14">
      <c r="A48">
        <v>5349</v>
      </c>
      <c r="B48" t="s">
        <v>206</v>
      </c>
      <c r="C48" t="s">
        <v>207</v>
      </c>
      <c r="D48" t="s">
        <v>208</v>
      </c>
      <c r="E48" t="s">
        <v>205</v>
      </c>
      <c r="F48" t="s">
        <v>209</v>
      </c>
      <c r="G48" t="s">
        <v>19</v>
      </c>
      <c r="H48">
        <v>19.0416666667</v>
      </c>
      <c r="I48">
        <v>116074000</v>
      </c>
      <c r="J48">
        <v>23669024</v>
      </c>
      <c r="K48">
        <v>3163703</v>
      </c>
      <c r="L48" s="1">
        <f>K48/J48</f>
        <v>0.133664277834</v>
      </c>
      <c r="M48" t="s">
        <v>26</v>
      </c>
      <c r="N48" t="s">
        <v>111</v>
      </c>
    </row>
    <row r="49" spans="1:14">
      <c r="A49">
        <v>5449</v>
      </c>
      <c r="B49" t="s">
        <v>210</v>
      </c>
      <c r="C49" t="s">
        <v>211</v>
      </c>
      <c r="D49" t="s">
        <v>212</v>
      </c>
      <c r="E49" t="s">
        <v>205</v>
      </c>
      <c r="F49" t="s">
        <v>213</v>
      </c>
      <c r="G49" t="s">
        <v>32</v>
      </c>
      <c r="H49">
        <v>50.0416666667</v>
      </c>
      <c r="I49">
        <v>6545000</v>
      </c>
      <c r="J49">
        <v>612000</v>
      </c>
      <c r="K49">
        <v>184800</v>
      </c>
      <c r="L49" s="1">
        <f>K49/J49</f>
        <v>0.301960784314</v>
      </c>
      <c r="M49" t="s">
        <v>26</v>
      </c>
      <c r="N49" t="s">
        <v>33</v>
      </c>
    </row>
    <row r="50" spans="1:14">
      <c r="A50">
        <v>5465</v>
      </c>
      <c r="B50" t="s">
        <v>214</v>
      </c>
      <c r="C50" t="s">
        <v>215</v>
      </c>
      <c r="D50" t="s">
        <v>216</v>
      </c>
      <c r="E50" t="s">
        <v>217</v>
      </c>
      <c r="F50" t="s">
        <v>218</v>
      </c>
      <c r="G50" t="s">
        <v>19</v>
      </c>
      <c r="H50">
        <v>32.0416666667</v>
      </c>
      <c r="I50">
        <v>5900000</v>
      </c>
      <c r="J50">
        <v>6450000</v>
      </c>
      <c r="K50">
        <v>184200</v>
      </c>
      <c r="L50" s="1">
        <f>K50/J50</f>
        <v>0.0285581395349</v>
      </c>
      <c r="M50" t="s">
        <v>26</v>
      </c>
      <c r="N50" t="s">
        <v>33</v>
      </c>
    </row>
    <row r="51" spans="1:14">
      <c r="A51">
        <v>5405</v>
      </c>
      <c r="B51" t="s">
        <v>219</v>
      </c>
      <c r="C51" t="s">
        <v>220</v>
      </c>
      <c r="D51" t="s">
        <v>29</v>
      </c>
      <c r="E51" t="s">
        <v>217</v>
      </c>
      <c r="F51" t="s">
        <v>146</v>
      </c>
      <c r="G51" t="s">
        <v>19</v>
      </c>
      <c r="H51">
        <v>33.0416666667</v>
      </c>
      <c r="I51">
        <v>388268500</v>
      </c>
      <c r="J51">
        <v>154213240</v>
      </c>
      <c r="K51">
        <v>173997</v>
      </c>
      <c r="L51" s="1">
        <f>K51/J51</f>
        <v>0.00112828833633</v>
      </c>
      <c r="M51" t="s">
        <v>26</v>
      </c>
      <c r="N51" t="s">
        <v>59</v>
      </c>
    </row>
    <row r="52" spans="1:14">
      <c r="A52">
        <v>5453</v>
      </c>
      <c r="B52" t="s">
        <v>221</v>
      </c>
      <c r="C52" t="s">
        <v>222</v>
      </c>
      <c r="D52" t="s">
        <v>223</v>
      </c>
      <c r="E52" t="s">
        <v>224</v>
      </c>
      <c r="F52" t="s">
        <v>225</v>
      </c>
      <c r="G52" t="s">
        <v>19</v>
      </c>
      <c r="H52">
        <v>25.0416666667</v>
      </c>
      <c r="I52">
        <v>1620000</v>
      </c>
      <c r="J52">
        <v>276250</v>
      </c>
      <c r="K52">
        <v>193330</v>
      </c>
      <c r="L52" s="1">
        <f>K52/J52</f>
        <v>0.699837104072</v>
      </c>
      <c r="M52" t="s">
        <v>26</v>
      </c>
      <c r="N52" t="s">
        <v>141</v>
      </c>
    </row>
    <row r="53" spans="1:14">
      <c r="A53">
        <v>5461</v>
      </c>
      <c r="B53" t="s">
        <v>226</v>
      </c>
      <c r="C53" t="s">
        <v>227</v>
      </c>
      <c r="D53" t="s">
        <v>228</v>
      </c>
      <c r="E53" t="s">
        <v>229</v>
      </c>
      <c r="F53" t="s">
        <v>230</v>
      </c>
      <c r="G53" t="s">
        <v>19</v>
      </c>
      <c r="H53">
        <v>51.0416666667</v>
      </c>
      <c r="I53">
        <v>1925000</v>
      </c>
      <c r="J53">
        <v>1415220</v>
      </c>
      <c r="K53">
        <v>105800</v>
      </c>
      <c r="L53" s="1">
        <f>K53/J53</f>
        <v>0.0747586947612</v>
      </c>
      <c r="M53" t="s">
        <v>26</v>
      </c>
      <c r="N53" t="s">
        <v>167</v>
      </c>
    </row>
    <row r="54" spans="1:14">
      <c r="A54">
        <v>5456</v>
      </c>
      <c r="B54" t="s">
        <v>231</v>
      </c>
      <c r="C54" t="s">
        <v>232</v>
      </c>
      <c r="D54" t="s">
        <v>233</v>
      </c>
      <c r="E54" t="s">
        <v>229</v>
      </c>
      <c r="F54" t="s">
        <v>131</v>
      </c>
      <c r="G54" t="s">
        <v>19</v>
      </c>
      <c r="H54">
        <v>21.0416666667</v>
      </c>
      <c r="I54">
        <v>168100000</v>
      </c>
      <c r="J54">
        <v>92384420</v>
      </c>
      <c r="K54">
        <v>6953223</v>
      </c>
      <c r="L54" s="1">
        <f>K54/J54</f>
        <v>0.0752640217907</v>
      </c>
      <c r="M54" t="s">
        <v>26</v>
      </c>
      <c r="N54" t="s">
        <v>234</v>
      </c>
    </row>
    <row r="55" spans="1:14">
      <c r="A55">
        <v>5475</v>
      </c>
      <c r="B55" t="s">
        <v>235</v>
      </c>
      <c r="C55" t="s">
        <v>236</v>
      </c>
      <c r="D55" t="s">
        <v>187</v>
      </c>
      <c r="E55" t="s">
        <v>63</v>
      </c>
      <c r="F55" t="s">
        <v>116</v>
      </c>
      <c r="G55" t="s">
        <v>44</v>
      </c>
      <c r="H55">
        <v>16.0416666667</v>
      </c>
      <c r="I55">
        <v>5943840</v>
      </c>
      <c r="J55">
        <v>1243750</v>
      </c>
      <c r="K55">
        <v>0</v>
      </c>
      <c r="L55" s="1">
        <f>K55/J55</f>
        <v>0</v>
      </c>
      <c r="M55" t="s">
        <v>147</v>
      </c>
      <c r="N55" t="s">
        <v>39</v>
      </c>
    </row>
    <row r="56" spans="1:14">
      <c r="A56">
        <v>5462</v>
      </c>
      <c r="B56" t="s">
        <v>237</v>
      </c>
      <c r="C56" t="s">
        <v>238</v>
      </c>
      <c r="D56" t="s">
        <v>239</v>
      </c>
      <c r="E56" t="s">
        <v>63</v>
      </c>
      <c r="F56" t="s">
        <v>67</v>
      </c>
      <c r="G56" t="s">
        <v>19</v>
      </c>
      <c r="H56">
        <v>21.0416666667</v>
      </c>
      <c r="I56">
        <v>2980000</v>
      </c>
      <c r="J56">
        <v>2058752</v>
      </c>
      <c r="K56">
        <v>719100</v>
      </c>
      <c r="L56" s="1">
        <f>K56/J56</f>
        <v>0.349289278165</v>
      </c>
      <c r="M56" t="s">
        <v>26</v>
      </c>
      <c r="N56" t="s">
        <v>167</v>
      </c>
    </row>
    <row r="57" spans="1:14">
      <c r="A57">
        <v>5469</v>
      </c>
      <c r="B57" t="s">
        <v>240</v>
      </c>
      <c r="C57" t="s">
        <v>241</v>
      </c>
      <c r="D57" t="s">
        <v>242</v>
      </c>
      <c r="E57" t="s">
        <v>243</v>
      </c>
      <c r="F57" t="s">
        <v>243</v>
      </c>
      <c r="G57" t="s">
        <v>244</v>
      </c>
      <c r="H57">
        <v>0</v>
      </c>
      <c r="I57">
        <v>28783333</v>
      </c>
      <c r="J57">
        <v>0</v>
      </c>
      <c r="K57">
        <v>0</v>
      </c>
      <c r="L57" s="1" t="str">
        <f>K57/J57</f>
        <v>0</v>
      </c>
      <c r="M57" t="s">
        <v>26</v>
      </c>
      <c r="N57" t="s">
        <v>111</v>
      </c>
    </row>
    <row r="58" spans="1:14">
      <c r="A58">
        <v>5479</v>
      </c>
      <c r="B58" t="s">
        <v>245</v>
      </c>
      <c r="C58" t="s">
        <v>246</v>
      </c>
      <c r="D58" t="s">
        <v>247</v>
      </c>
      <c r="E58" t="s">
        <v>243</v>
      </c>
      <c r="F58" t="s">
        <v>243</v>
      </c>
      <c r="G58" t="s">
        <v>176</v>
      </c>
      <c r="H58">
        <v>0</v>
      </c>
      <c r="I58">
        <v>1780000</v>
      </c>
      <c r="J58">
        <v>720000</v>
      </c>
      <c r="K58">
        <v>0</v>
      </c>
      <c r="L58" s="1">
        <f>K58/J58</f>
        <v>0</v>
      </c>
      <c r="M58" t="s">
        <v>26</v>
      </c>
      <c r="N58" t="s">
        <v>248</v>
      </c>
    </row>
    <row r="59" spans="1:14">
      <c r="A59">
        <v>5459</v>
      </c>
      <c r="B59" t="s">
        <v>249</v>
      </c>
      <c r="C59" t="s">
        <v>250</v>
      </c>
      <c r="D59" t="s">
        <v>216</v>
      </c>
      <c r="E59" t="s">
        <v>251</v>
      </c>
      <c r="F59" t="s">
        <v>197</v>
      </c>
      <c r="G59" t="s">
        <v>19</v>
      </c>
      <c r="H59">
        <v>21.0416666667</v>
      </c>
      <c r="I59">
        <v>96132749</v>
      </c>
      <c r="J59">
        <v>14086000</v>
      </c>
      <c r="K59">
        <v>402529</v>
      </c>
      <c r="L59" s="1">
        <f>K59/J59</f>
        <v>0.0285765298878</v>
      </c>
      <c r="M59" t="s">
        <v>26</v>
      </c>
      <c r="N59" t="s">
        <v>111</v>
      </c>
    </row>
    <row r="60" spans="1:14">
      <c r="A60">
        <v>5165</v>
      </c>
      <c r="B60" t="s">
        <v>252</v>
      </c>
      <c r="C60" t="s">
        <v>253</v>
      </c>
      <c r="D60" t="s">
        <v>66</v>
      </c>
      <c r="E60" t="s">
        <v>254</v>
      </c>
      <c r="F60" t="s">
        <v>255</v>
      </c>
      <c r="G60" t="s">
        <v>19</v>
      </c>
      <c r="H60">
        <v>28.0416666667</v>
      </c>
      <c r="I60">
        <v>4148900</v>
      </c>
      <c r="J60">
        <v>2086700</v>
      </c>
      <c r="K60">
        <v>651593</v>
      </c>
      <c r="L60" s="1">
        <f>K60/J60</f>
        <v>0.312260027795</v>
      </c>
      <c r="M60" t="s">
        <v>256</v>
      </c>
      <c r="N60" t="s">
        <v>141</v>
      </c>
    </row>
    <row r="61" spans="1:14">
      <c r="A61">
        <v>5381</v>
      </c>
      <c r="B61" t="s">
        <v>257</v>
      </c>
      <c r="C61" t="s">
        <v>258</v>
      </c>
      <c r="D61" t="s">
        <v>259</v>
      </c>
      <c r="E61" t="s">
        <v>260</v>
      </c>
      <c r="F61" t="s">
        <v>116</v>
      </c>
      <c r="G61" t="s">
        <v>19</v>
      </c>
      <c r="H61">
        <v>39.0416666667</v>
      </c>
      <c r="I61">
        <v>9187500</v>
      </c>
      <c r="J61">
        <v>4752000</v>
      </c>
      <c r="K61">
        <v>1120550</v>
      </c>
      <c r="L61" s="1">
        <f>K61/J61</f>
        <v>0.235805976431</v>
      </c>
      <c r="M61" t="s">
        <v>26</v>
      </c>
      <c r="N61" t="s">
        <v>80</v>
      </c>
    </row>
    <row r="62" spans="1:14">
      <c r="A62">
        <v>5488</v>
      </c>
      <c r="B62" t="s">
        <v>261</v>
      </c>
      <c r="C62" t="s">
        <v>262</v>
      </c>
      <c r="D62" t="s">
        <v>263</v>
      </c>
      <c r="E62" t="s">
        <v>264</v>
      </c>
      <c r="F62" t="s">
        <v>158</v>
      </c>
      <c r="G62" t="s">
        <v>44</v>
      </c>
      <c r="H62">
        <v>-23</v>
      </c>
      <c r="I62">
        <v>27531867</v>
      </c>
      <c r="J62">
        <v>4830000</v>
      </c>
      <c r="K62">
        <v>0</v>
      </c>
      <c r="L62" s="1">
        <f>K62/J62</f>
        <v>0</v>
      </c>
      <c r="M62" t="s">
        <v>26</v>
      </c>
      <c r="N62" t="s">
        <v>39</v>
      </c>
    </row>
    <row r="63" spans="1:14">
      <c r="A63">
        <v>5371</v>
      </c>
      <c r="B63" t="s">
        <v>265</v>
      </c>
      <c r="C63" t="s">
        <v>266</v>
      </c>
      <c r="D63" t="s">
        <v>267</v>
      </c>
      <c r="E63" t="s">
        <v>268</v>
      </c>
      <c r="F63" t="s">
        <v>146</v>
      </c>
      <c r="G63" t="s">
        <v>19</v>
      </c>
      <c r="H63">
        <v>50.0416666667</v>
      </c>
      <c r="I63">
        <v>4127750</v>
      </c>
      <c r="J63">
        <v>2550000</v>
      </c>
      <c r="K63">
        <v>1585306</v>
      </c>
      <c r="L63" s="1">
        <f>K63/J63</f>
        <v>0.621688627451</v>
      </c>
      <c r="M63" t="s">
        <v>26</v>
      </c>
      <c r="N63" t="s">
        <v>59</v>
      </c>
    </row>
    <row r="64" spans="1:14">
      <c r="A64">
        <v>5489</v>
      </c>
      <c r="B64" t="s">
        <v>269</v>
      </c>
      <c r="C64" t="s">
        <v>270</v>
      </c>
      <c r="D64" t="s">
        <v>271</v>
      </c>
      <c r="E64" t="s">
        <v>264</v>
      </c>
      <c r="F64" t="s">
        <v>272</v>
      </c>
      <c r="G64" t="s">
        <v>32</v>
      </c>
      <c r="H64">
        <v>46.0416666667</v>
      </c>
      <c r="I64">
        <v>3100000</v>
      </c>
      <c r="J64">
        <v>306000</v>
      </c>
      <c r="K64">
        <v>201600</v>
      </c>
      <c r="L64" s="1">
        <f>K64/J64</f>
        <v>0.658823529412</v>
      </c>
      <c r="M64" t="s">
        <v>26</v>
      </c>
      <c r="N64" t="s">
        <v>273</v>
      </c>
    </row>
    <row r="65" spans="1:14">
      <c r="A65">
        <v>5468</v>
      </c>
      <c r="B65" t="s">
        <v>274</v>
      </c>
      <c r="C65" t="s">
        <v>275</v>
      </c>
      <c r="D65" t="s">
        <v>276</v>
      </c>
      <c r="E65" t="s">
        <v>217</v>
      </c>
      <c r="F65" t="s">
        <v>277</v>
      </c>
      <c r="G65" t="s">
        <v>32</v>
      </c>
      <c r="H65">
        <v>54.0416666667</v>
      </c>
      <c r="I65">
        <v>4563010</v>
      </c>
      <c r="J65">
        <v>724000</v>
      </c>
      <c r="K65">
        <v>318800</v>
      </c>
      <c r="L65" s="1">
        <f>K65/J65</f>
        <v>0.440331491713</v>
      </c>
      <c r="M65" t="s">
        <v>26</v>
      </c>
      <c r="N65" t="s">
        <v>273</v>
      </c>
    </row>
    <row r="66" spans="1:14">
      <c r="A66">
        <v>5438</v>
      </c>
      <c r="B66" t="s">
        <v>278</v>
      </c>
      <c r="C66" t="s">
        <v>279</v>
      </c>
      <c r="D66" t="s">
        <v>91</v>
      </c>
      <c r="E66" t="s">
        <v>264</v>
      </c>
      <c r="F66" t="s">
        <v>79</v>
      </c>
      <c r="G66" t="s">
        <v>19</v>
      </c>
      <c r="H66">
        <v>21.0416666667</v>
      </c>
      <c r="I66">
        <v>4870000</v>
      </c>
      <c r="J66">
        <v>2431290</v>
      </c>
      <c r="K66">
        <v>218400</v>
      </c>
      <c r="L66" s="1">
        <f>K66/J66</f>
        <v>0.0898288562862</v>
      </c>
      <c r="M66" t="s">
        <v>26</v>
      </c>
      <c r="N66" t="s">
        <v>39</v>
      </c>
    </row>
    <row r="67" spans="1:14">
      <c r="A67">
        <v>5481</v>
      </c>
      <c r="B67" t="s">
        <v>280</v>
      </c>
      <c r="C67" t="s">
        <v>281</v>
      </c>
      <c r="D67" t="s">
        <v>216</v>
      </c>
      <c r="E67" t="s">
        <v>282</v>
      </c>
      <c r="F67" t="s">
        <v>283</v>
      </c>
      <c r="G67" t="s">
        <v>44</v>
      </c>
      <c r="H67">
        <v>22</v>
      </c>
      <c r="I67">
        <v>1910000</v>
      </c>
      <c r="J67">
        <v>0</v>
      </c>
      <c r="K67">
        <v>0</v>
      </c>
      <c r="L67" s="1" t="str">
        <f>K67/J67</f>
        <v>0</v>
      </c>
      <c r="M67" t="s">
        <v>284</v>
      </c>
      <c r="N67" t="s">
        <v>111</v>
      </c>
    </row>
    <row r="68" spans="1:14">
      <c r="A68">
        <v>5425</v>
      </c>
      <c r="B68" t="s">
        <v>285</v>
      </c>
      <c r="C68" t="s">
        <v>286</v>
      </c>
      <c r="D68" t="s">
        <v>287</v>
      </c>
      <c r="E68" t="s">
        <v>131</v>
      </c>
      <c r="F68" t="s">
        <v>218</v>
      </c>
      <c r="G68" t="s">
        <v>19</v>
      </c>
      <c r="H68">
        <v>7</v>
      </c>
      <c r="I68">
        <v>105649000</v>
      </c>
      <c r="J68">
        <v>12804070</v>
      </c>
      <c r="K68">
        <v>153500</v>
      </c>
      <c r="L68" s="1">
        <f>K68/J68</f>
        <v>0.0119883755712</v>
      </c>
      <c r="M68" t="s">
        <v>26</v>
      </c>
      <c r="N68" t="s">
        <v>21</v>
      </c>
    </row>
    <row r="69" spans="1:14">
      <c r="A69">
        <v>5484</v>
      </c>
      <c r="B69" t="s">
        <v>288</v>
      </c>
      <c r="C69" t="s">
        <v>289</v>
      </c>
      <c r="D69" t="s">
        <v>290</v>
      </c>
      <c r="E69" t="s">
        <v>197</v>
      </c>
      <c r="F69" t="s">
        <v>291</v>
      </c>
      <c r="G69" t="s">
        <v>19</v>
      </c>
      <c r="H69">
        <v>17</v>
      </c>
      <c r="I69">
        <v>20152500</v>
      </c>
      <c r="J69">
        <v>10268375</v>
      </c>
      <c r="K69">
        <v>77332</v>
      </c>
      <c r="L69" s="1">
        <f>K69/J69</f>
        <v>0.00753108451922</v>
      </c>
      <c r="M69" t="s">
        <v>26</v>
      </c>
      <c r="N69" t="s">
        <v>141</v>
      </c>
    </row>
    <row r="70" spans="1:14">
      <c r="A70">
        <v>5490</v>
      </c>
      <c r="B70" t="s">
        <v>292</v>
      </c>
      <c r="C70" t="s">
        <v>293</v>
      </c>
      <c r="D70" t="s">
        <v>48</v>
      </c>
      <c r="E70" t="s">
        <v>218</v>
      </c>
      <c r="F70" t="s">
        <v>146</v>
      </c>
      <c r="G70" t="s">
        <v>19</v>
      </c>
      <c r="H70">
        <v>1</v>
      </c>
      <c r="I70">
        <v>70080755</v>
      </c>
      <c r="J70">
        <v>34876000</v>
      </c>
      <c r="K70">
        <v>61400</v>
      </c>
      <c r="L70" s="1">
        <f>K70/J70</f>
        <v>0.00176052299576</v>
      </c>
      <c r="M70" t="s">
        <v>26</v>
      </c>
      <c r="N70" t="s">
        <v>21</v>
      </c>
    </row>
    <row r="71" spans="1:14">
      <c r="A71">
        <v>5340</v>
      </c>
      <c r="B71" t="s">
        <v>294</v>
      </c>
      <c r="C71" t="s">
        <v>295</v>
      </c>
      <c r="D71" t="s">
        <v>296</v>
      </c>
      <c r="E71" t="s">
        <v>218</v>
      </c>
      <c r="F71" t="s">
        <v>146</v>
      </c>
      <c r="G71" t="s">
        <v>44</v>
      </c>
      <c r="H71">
        <v>1</v>
      </c>
      <c r="I71">
        <v>404808300</v>
      </c>
      <c r="J71">
        <v>358080000</v>
      </c>
      <c r="K71">
        <v>0</v>
      </c>
      <c r="L71" s="1">
        <f>K71/J71</f>
        <v>0</v>
      </c>
      <c r="M71" t="s">
        <v>180</v>
      </c>
      <c r="N71" t="s">
        <v>85</v>
      </c>
    </row>
    <row r="72" spans="1:14">
      <c r="A72">
        <v>5335</v>
      </c>
      <c r="B72" t="s">
        <v>297</v>
      </c>
      <c r="C72" t="s">
        <v>298</v>
      </c>
      <c r="D72" t="s">
        <v>66</v>
      </c>
      <c r="E72" t="s">
        <v>146</v>
      </c>
      <c r="F72" t="s">
        <v>213</v>
      </c>
      <c r="G72" t="s">
        <v>19</v>
      </c>
      <c r="H72">
        <v>16</v>
      </c>
      <c r="I72">
        <v>232263124</v>
      </c>
      <c r="J72">
        <v>102450920</v>
      </c>
      <c r="K72">
        <v>444000</v>
      </c>
      <c r="L72" s="1">
        <f>K72/J72</f>
        <v>0.00433378245896</v>
      </c>
      <c r="M72" t="s">
        <v>299</v>
      </c>
      <c r="N72" t="s">
        <v>85</v>
      </c>
    </row>
    <row r="73" spans="1:14">
      <c r="A73">
        <v>5511</v>
      </c>
      <c r="B73" t="s">
        <v>300</v>
      </c>
      <c r="C73" t="s">
        <v>301</v>
      </c>
      <c r="D73" t="s">
        <v>216</v>
      </c>
      <c r="E73" t="s">
        <v>302</v>
      </c>
      <c r="F73" t="s">
        <v>302</v>
      </c>
      <c r="G73" t="s">
        <v>44</v>
      </c>
      <c r="H73">
        <v>0</v>
      </c>
      <c r="I73">
        <v>27257000</v>
      </c>
      <c r="J73">
        <v>13410000</v>
      </c>
      <c r="K73">
        <v>0</v>
      </c>
      <c r="L73" s="1">
        <f>K73/J73</f>
        <v>0</v>
      </c>
      <c r="M73" t="s">
        <v>26</v>
      </c>
      <c r="N73" t="s">
        <v>111</v>
      </c>
    </row>
    <row r="74" spans="1:14">
      <c r="A74">
        <v>5526</v>
      </c>
      <c r="B74" t="s">
        <v>303</v>
      </c>
      <c r="C74" t="s">
        <v>304</v>
      </c>
      <c r="D74" t="s">
        <v>305</v>
      </c>
      <c r="E74" t="s">
        <v>306</v>
      </c>
      <c r="F74" t="s">
        <v>213</v>
      </c>
      <c r="G74" t="s">
        <v>19</v>
      </c>
      <c r="H74">
        <v>10</v>
      </c>
      <c r="I74">
        <v>4720000</v>
      </c>
      <c r="J74">
        <v>1050000</v>
      </c>
      <c r="K74">
        <v>400000</v>
      </c>
      <c r="L74" s="1">
        <f>K74/J74</f>
        <v>0.380952380952</v>
      </c>
      <c r="M74" t="s">
        <v>26</v>
      </c>
      <c r="N74" t="s">
        <v>33</v>
      </c>
    </row>
    <row r="75" spans="1:14">
      <c r="A75">
        <v>5517</v>
      </c>
      <c r="B75" t="s">
        <v>307</v>
      </c>
      <c r="C75" t="s">
        <v>308</v>
      </c>
      <c r="D75" t="s">
        <v>129</v>
      </c>
      <c r="E75" t="s">
        <v>306</v>
      </c>
      <c r="F75" t="s">
        <v>213</v>
      </c>
      <c r="G75" t="s">
        <v>19</v>
      </c>
      <c r="H75">
        <v>10</v>
      </c>
      <c r="I75">
        <v>87410000</v>
      </c>
      <c r="J75">
        <v>6855800</v>
      </c>
      <c r="K75">
        <v>74000</v>
      </c>
      <c r="L75" s="1">
        <f>K75/J75</f>
        <v>0.0107937804487</v>
      </c>
      <c r="M75" t="s">
        <v>26</v>
      </c>
      <c r="N75" t="s">
        <v>85</v>
      </c>
    </row>
    <row r="76" spans="1:14">
      <c r="A76">
        <v>5497</v>
      </c>
      <c r="B76" t="s">
        <v>309</v>
      </c>
      <c r="C76" t="s">
        <v>310</v>
      </c>
      <c r="D76" t="s">
        <v>29</v>
      </c>
      <c r="E76" t="s">
        <v>306</v>
      </c>
      <c r="F76" t="s">
        <v>193</v>
      </c>
      <c r="G76" t="s">
        <v>44</v>
      </c>
      <c r="H76">
        <v>14</v>
      </c>
      <c r="I76">
        <v>2000000</v>
      </c>
      <c r="J76">
        <v>900000</v>
      </c>
      <c r="K76">
        <v>800000</v>
      </c>
      <c r="L76" s="1">
        <f>K76/J76</f>
        <v>0.888888888889</v>
      </c>
      <c r="M76" t="s">
        <v>26</v>
      </c>
      <c r="N76" t="s">
        <v>59</v>
      </c>
    </row>
    <row r="77" spans="1:14">
      <c r="A77">
        <v>5532</v>
      </c>
      <c r="B77" t="s">
        <v>311</v>
      </c>
      <c r="C77" t="s">
        <v>312</v>
      </c>
      <c r="D77" t="s">
        <v>313</v>
      </c>
      <c r="E77" t="s">
        <v>283</v>
      </c>
      <c r="F77" t="s">
        <v>314</v>
      </c>
      <c r="G77" t="s">
        <v>32</v>
      </c>
      <c r="H77">
        <v>11</v>
      </c>
      <c r="I77">
        <v>1580000</v>
      </c>
      <c r="J77">
        <v>1056000</v>
      </c>
      <c r="K77">
        <v>1562400</v>
      </c>
      <c r="L77" s="1">
        <f>K77/J77</f>
        <v>1.47954545455</v>
      </c>
      <c r="M77" t="s">
        <v>26</v>
      </c>
      <c r="N77" t="s">
        <v>33</v>
      </c>
    </row>
    <row r="78" spans="1:14">
      <c r="A78">
        <v>5530</v>
      </c>
      <c r="B78" t="s">
        <v>315</v>
      </c>
      <c r="C78" t="s">
        <v>316</v>
      </c>
      <c r="D78" t="s">
        <v>317</v>
      </c>
      <c r="E78" t="s">
        <v>283</v>
      </c>
      <c r="F78" t="s">
        <v>283</v>
      </c>
      <c r="G78" t="s">
        <v>176</v>
      </c>
      <c r="H78">
        <v>0</v>
      </c>
      <c r="I78">
        <v>2640000</v>
      </c>
      <c r="J78">
        <v>0</v>
      </c>
      <c r="K78">
        <v>0</v>
      </c>
      <c r="L78" s="1" t="str">
        <f>K78/J78</f>
        <v>0</v>
      </c>
      <c r="M78" t="s">
        <v>26</v>
      </c>
      <c r="N78" t="s">
        <v>85</v>
      </c>
    </row>
    <row r="79" spans="1:14">
      <c r="A79">
        <v>5534</v>
      </c>
      <c r="B79" t="s">
        <v>318</v>
      </c>
      <c r="C79" t="s">
        <v>319</v>
      </c>
      <c r="D79" t="s">
        <v>320</v>
      </c>
      <c r="E79" t="s">
        <v>140</v>
      </c>
      <c r="F79" t="s">
        <v>277</v>
      </c>
      <c r="G79" t="s">
        <v>19</v>
      </c>
      <c r="H79">
        <v>12</v>
      </c>
      <c r="I79">
        <v>1000000</v>
      </c>
      <c r="J79">
        <v>634000</v>
      </c>
      <c r="K79">
        <v>46050</v>
      </c>
      <c r="L79" s="1">
        <f>K79/J79</f>
        <v>0.0726340694006</v>
      </c>
      <c r="M79" t="s">
        <v>26</v>
      </c>
      <c r="N79" t="s">
        <v>80</v>
      </c>
    </row>
    <row r="80" spans="1:14">
      <c r="A80">
        <v>5498</v>
      </c>
      <c r="B80" t="s">
        <v>321</v>
      </c>
      <c r="C80" t="s">
        <v>322</v>
      </c>
      <c r="D80" t="s">
        <v>323</v>
      </c>
      <c r="E80" t="s">
        <v>213</v>
      </c>
      <c r="F80" t="s">
        <v>277</v>
      </c>
      <c r="G80" t="s">
        <v>44</v>
      </c>
      <c r="H80">
        <v>5</v>
      </c>
      <c r="I80">
        <v>35540920</v>
      </c>
      <c r="J80">
        <v>9953400</v>
      </c>
      <c r="K80">
        <v>0</v>
      </c>
      <c r="L80" s="1">
        <f>K80/J80</f>
        <v>0</v>
      </c>
      <c r="M80" t="s">
        <v>26</v>
      </c>
      <c r="N80" t="s">
        <v>111</v>
      </c>
    </row>
    <row r="81" spans="1:14">
      <c r="A81">
        <v>5549</v>
      </c>
      <c r="B81" t="s">
        <v>324</v>
      </c>
      <c r="C81" t="s">
        <v>325</v>
      </c>
      <c r="D81" t="s">
        <v>326</v>
      </c>
      <c r="E81" t="s">
        <v>213</v>
      </c>
      <c r="F81" t="s">
        <v>213</v>
      </c>
      <c r="G81" t="s">
        <v>44</v>
      </c>
      <c r="H81">
        <v>0</v>
      </c>
      <c r="I81">
        <v>2280000</v>
      </c>
      <c r="J81">
        <v>1310000</v>
      </c>
      <c r="K81">
        <v>0</v>
      </c>
      <c r="L81" s="1">
        <f>K81/J81</f>
        <v>0</v>
      </c>
      <c r="M81" t="s">
        <v>147</v>
      </c>
      <c r="N81" t="s">
        <v>80</v>
      </c>
    </row>
    <row r="82" spans="1:14">
      <c r="A82">
        <v>5553</v>
      </c>
      <c r="B82" t="s">
        <v>327</v>
      </c>
      <c r="C82" t="s">
        <v>328</v>
      </c>
      <c r="D82" t="s">
        <v>233</v>
      </c>
      <c r="E82" t="s">
        <v>213</v>
      </c>
      <c r="F82" t="s">
        <v>213</v>
      </c>
      <c r="G82" t="s">
        <v>176</v>
      </c>
      <c r="H82">
        <v>0</v>
      </c>
      <c r="I82">
        <v>8272000</v>
      </c>
      <c r="J82">
        <v>0</v>
      </c>
      <c r="K82">
        <v>0</v>
      </c>
      <c r="L82" s="1" t="str">
        <f>K82/J82</f>
        <v>0</v>
      </c>
      <c r="M82" t="s">
        <v>329</v>
      </c>
      <c r="N82" t="s">
        <v>234</v>
      </c>
    </row>
    <row r="83" spans="1:14">
      <c r="A83">
        <v>5515</v>
      </c>
      <c r="B83" t="s">
        <v>330</v>
      </c>
      <c r="C83" t="s">
        <v>331</v>
      </c>
      <c r="D83" t="s">
        <v>259</v>
      </c>
      <c r="E83" t="s">
        <v>213</v>
      </c>
      <c r="F83" t="s">
        <v>277</v>
      </c>
      <c r="G83" t="s">
        <v>19</v>
      </c>
      <c r="H83">
        <v>5</v>
      </c>
      <c r="I83">
        <v>4134375</v>
      </c>
      <c r="J83">
        <v>1580000</v>
      </c>
      <c r="K83">
        <v>76750</v>
      </c>
      <c r="L83" s="1">
        <f>K83/J83</f>
        <v>0.0485759493671</v>
      </c>
      <c r="M83" t="s">
        <v>26</v>
      </c>
      <c r="N83" t="s">
        <v>80</v>
      </c>
    </row>
    <row r="84" spans="1:14">
      <c r="A84">
        <v>5554</v>
      </c>
      <c r="B84" t="s">
        <v>332</v>
      </c>
      <c r="C84" t="s">
        <v>333</v>
      </c>
      <c r="D84" t="s">
        <v>144</v>
      </c>
      <c r="E84" t="s">
        <v>213</v>
      </c>
      <c r="F84" t="s">
        <v>277</v>
      </c>
      <c r="G84" t="s">
        <v>44</v>
      </c>
      <c r="H84">
        <v>5</v>
      </c>
      <c r="I84">
        <v>7854500</v>
      </c>
      <c r="J84">
        <v>3680000</v>
      </c>
      <c r="K84">
        <v>0</v>
      </c>
      <c r="L84" s="1">
        <f>K84/J84</f>
        <v>0</v>
      </c>
      <c r="M84" t="s">
        <v>26</v>
      </c>
      <c r="N84" t="s">
        <v>80</v>
      </c>
    </row>
    <row r="85" spans="1:14">
      <c r="A85">
        <v>5562</v>
      </c>
      <c r="B85" t="s">
        <v>334</v>
      </c>
      <c r="C85" t="s">
        <v>335</v>
      </c>
      <c r="D85" t="s">
        <v>216</v>
      </c>
      <c r="E85" t="s">
        <v>277</v>
      </c>
      <c r="F85" t="s">
        <v>277</v>
      </c>
      <c r="G85" t="s">
        <v>176</v>
      </c>
      <c r="H85">
        <v>0</v>
      </c>
      <c r="I85">
        <v>2740000</v>
      </c>
      <c r="J85">
        <v>0</v>
      </c>
      <c r="K85">
        <v>0</v>
      </c>
      <c r="L85" s="1" t="str">
        <f>K85/J85</f>
        <v>0</v>
      </c>
      <c r="M85" t="s">
        <v>26</v>
      </c>
      <c r="N85" t="s">
        <v>80</v>
      </c>
    </row>
    <row r="86" spans="1:14">
      <c r="A86">
        <v>5558</v>
      </c>
      <c r="B86" t="s">
        <v>336</v>
      </c>
      <c r="C86" t="s">
        <v>337</v>
      </c>
      <c r="D86" t="s">
        <v>338</v>
      </c>
      <c r="E86" t="s">
        <v>230</v>
      </c>
      <c r="F86" t="s">
        <v>230</v>
      </c>
      <c r="G86" t="s">
        <v>176</v>
      </c>
      <c r="H86">
        <v>0</v>
      </c>
      <c r="I86">
        <v>3594800</v>
      </c>
      <c r="J86">
        <v>0</v>
      </c>
      <c r="K86">
        <v>0</v>
      </c>
      <c r="L86" s="1" t="str">
        <f>K86/J86</f>
        <v>0</v>
      </c>
      <c r="M86" t="s">
        <v>26</v>
      </c>
      <c r="N86" t="s">
        <v>21</v>
      </c>
    </row>
    <row r="87" spans="1:14">
      <c r="G87">
        <f>COUNTA(J2:J86)</f>
        <v>85</v>
      </c>
      <c r="J87">
        <f>SUM(J2:J86)</f>
        <v>2182921647</v>
      </c>
    </row>
    <row r="89" spans="1:14">
      <c r="D89" t="s">
        <v>6</v>
      </c>
      <c r="E89" t="s">
        <v>339</v>
      </c>
      <c r="F89" t="s">
        <v>340</v>
      </c>
      <c r="G89" t="s">
        <v>341</v>
      </c>
      <c r="H89" t="s">
        <v>342</v>
      </c>
    </row>
    <row r="90" spans="1:14">
      <c r="D90" t="s">
        <v>19</v>
      </c>
      <c r="E90">
        <f>COUNTA(J2,J3,J5,J9,J10,J11,J12,J14,J18,J23,J26,J28,J29,J30,J34,J35,J36,J39,J42,J43,J44,J45,J46,J47,J48,J50,J51,J52,J53,J54,J56,J59,J60,J61,J63,J66,J68,J69,J70,J72,J74,J75,J79,J83)</f>
        <v>44</v>
      </c>
      <c r="F90" s="1">
        <f>E90/G87</f>
        <v>0.517647058824</v>
      </c>
      <c r="G90">
        <f>SUM(J2,J3,J5,J9,J10,J11,J12,J14,J18,J23,J26,J28,J29,J30,J34,J35,J36,J39,J42,J43,J44,J45,J46,J47,J48,J50,J51,J52,J53,J54,J56,J59,J60,J61,J63,J66,J68,J69,J70,J72,J74,J75,J79,J83)</f>
        <v>1693929377</v>
      </c>
      <c r="H90" s="1">
        <f>G90/J87</f>
        <v>0.775991836138</v>
      </c>
    </row>
    <row r="91" spans="1:14">
      <c r="D91" t="s">
        <v>32</v>
      </c>
      <c r="E91">
        <f>COUNTA(J4,J49,J64,J65,J77)</f>
        <v>5</v>
      </c>
      <c r="F91" s="1">
        <f>E91/G87</f>
        <v>0.0588235294118</v>
      </c>
      <c r="G91">
        <f>SUM(J4,J49,J64,J65,J77)</f>
        <v>3746500</v>
      </c>
      <c r="H91" s="1">
        <f>G91/J87</f>
        <v>0.00171627781746</v>
      </c>
    </row>
    <row r="92" spans="1:14">
      <c r="D92" t="s">
        <v>44</v>
      </c>
      <c r="E92">
        <f>COUNTA(J6,J7,J8,J13,J15,J16,J17,J19,J20,J21,J22,J24,J25,J27,J31,J32,J33,J41,J55,J62,J67,J71,J73,J76,J80,J81,J84)</f>
        <v>27</v>
      </c>
      <c r="F92" s="1">
        <f>E92/G87</f>
        <v>0.317647058824</v>
      </c>
      <c r="G92">
        <f>SUM(J6,J7,J8,J13,J15,J16,J17,J19,J20,J21,J22,J24,J25,J27,J31,J32,J33,J41,J55,J62,J67,J71,J73,J76,J80,J81,J84)</f>
        <v>484525770</v>
      </c>
      <c r="H92" s="1">
        <f>G92/J87</f>
        <v>0.22196205286</v>
      </c>
    </row>
    <row r="93" spans="1:14">
      <c r="D93" t="s">
        <v>176</v>
      </c>
      <c r="E93">
        <f>COUNTA(J37,J38,J40,J58,J78,J82,J85,J86)</f>
        <v>8</v>
      </c>
      <c r="F93" s="1">
        <f>E93/G87</f>
        <v>0.0941176470588</v>
      </c>
      <c r="G93">
        <f>SUM(J37,J38,J40,J58,J78,J82,J85,J86)</f>
        <v>720000</v>
      </c>
      <c r="H93" s="1">
        <f>G93/J87</f>
        <v>0.000329833185259</v>
      </c>
    </row>
    <row r="94" spans="1:14">
      <c r="D94" t="s">
        <v>244</v>
      </c>
      <c r="E94">
        <f>COUNTA(J57)</f>
        <v>1</v>
      </c>
      <c r="F94" s="1">
        <f>E94/G87</f>
        <v>0.0117647058824</v>
      </c>
      <c r="G94">
        <f>SUM(J57)</f>
        <v>0</v>
      </c>
      <c r="H94" s="1">
        <f>G94/J87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Medina</dc:creator>
  <cp:lastModifiedBy>Carlos Medina</cp:lastModifiedBy>
  <dcterms:created xsi:type="dcterms:W3CDTF">2012-12-17T10:16:36-05:00</dcterms:created>
  <dcterms:modified xsi:type="dcterms:W3CDTF">2012-12-17T10:16:36-05:00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