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Estado" sheetId="1" r:id="rId4"/>
  </sheets>
  <definedNames/>
  <calcPr calcId="124519" calcMode="auto" fullCalcOnLoad="1"/>
</workbook>
</file>

<file path=xl/sharedStrings.xml><?xml version="1.0" encoding="utf-8"?>
<sst xmlns="http://schemas.openxmlformats.org/spreadsheetml/2006/main" uniqueCount="71">
  <si>
    <t>PES</t>
  </si>
  <si>
    <t>GYC</t>
  </si>
  <si>
    <t>Proyecto</t>
  </si>
  <si>
    <t>Cliente</t>
  </si>
  <si>
    <t>Entrada</t>
  </si>
  <si>
    <t>Salida</t>
  </si>
  <si>
    <t>Estado</t>
  </si>
  <si>
    <t>Duración</t>
  </si>
  <si>
    <t>Propuesta</t>
  </si>
  <si>
    <t>Proyectado</t>
  </si>
  <si>
    <t>Ejecutado</t>
  </si>
  <si>
    <t>Proyectado vs Ejecutado</t>
  </si>
  <si>
    <t>Ciudad</t>
  </si>
  <si>
    <t>Encargado</t>
  </si>
  <si>
    <t>1212-2020</t>
  </si>
  <si>
    <t>EE Sitios inestables BogotÃ¡ - La mesa - DEVISAB</t>
  </si>
  <si>
    <t>DEVISAB</t>
  </si>
  <si>
    <t>2012-12-11</t>
  </si>
  <si>
    <t>2012-11-21</t>
  </si>
  <si>
    <t>En proceso</t>
  </si>
  <si>
    <t>BOGOTA</t>
  </si>
  <si>
    <t>Bibiana Sepulveda Ospina</t>
  </si>
  <si>
    <t>1212-2057</t>
  </si>
  <si>
    <t>ERM lote carrera 7 Calle183 CONSTRUCTORA NELEKONAR</t>
  </si>
  <si>
    <t>CONSTRUCTORA NELEKONAR S.A.</t>
  </si>
  <si>
    <t>2012-12-07</t>
  </si>
  <si>
    <t>2012-12-12</t>
  </si>
  <si>
    <t>Por iniciar</t>
  </si>
  <si>
    <t>Belsy Cristina Ramirez Naranjo</t>
  </si>
  <si>
    <t>1212-2058</t>
  </si>
  <si>
    <t>PIT de Pilotes K5 800 Bogota -  SERIJIMA LTDA</t>
  </si>
  <si>
    <t>SERIJIMA LTDA.</t>
  </si>
  <si>
    <t>VILLAVICENCIO</t>
  </si>
  <si>
    <t>Jeisson Alfonso Olarte Hernandez</t>
  </si>
  <si>
    <t>1212-2059</t>
  </si>
  <si>
    <t xml:space="preserve"> EE de tercer Zodme via Honda - Manizales - ESTYMA</t>
  </si>
  <si>
    <t>ESTYMA S.A</t>
  </si>
  <si>
    <t>Sin programa</t>
  </si>
  <si>
    <t>MANIZALES</t>
  </si>
  <si>
    <t>Gerardo Alonso Rodriguez Romero</t>
  </si>
  <si>
    <t>1212-2060</t>
  </si>
  <si>
    <t>Inst Edificio Tierr- ALDEA APOTEMA DESARROLLOS SAS</t>
  </si>
  <si>
    <t>EDIFICIO TIERRA FIRME</t>
  </si>
  <si>
    <t>1212-2061</t>
  </si>
  <si>
    <t>PIT 44  de los K7 A K10 - COVIANDES</t>
  </si>
  <si>
    <t>Coviandes</t>
  </si>
  <si>
    <t>2012-12-17</t>
  </si>
  <si>
    <t>1212-2062</t>
  </si>
  <si>
    <t xml:space="preserve"> PIT 32 Pilotes en proyecto oficinas mazuren - GEO</t>
  </si>
  <si>
    <t>Geofundaciones</t>
  </si>
  <si>
    <t>1212-2063</t>
  </si>
  <si>
    <t>ES y DiseÃ±o de pavimentos de bascula  - CORFERIAS</t>
  </si>
  <si>
    <t>CORFERIAS S.A.</t>
  </si>
  <si>
    <t>2012-12-13</t>
  </si>
  <si>
    <t>Leonardo Sanchez Jalabe</t>
  </si>
  <si>
    <t>1212-2064</t>
  </si>
  <si>
    <t>ACOM Visita tecnica - CONSORCIO VIAS DEL CENTRO</t>
  </si>
  <si>
    <t>CONSORCIO VIAS DEL CENTRO</t>
  </si>
  <si>
    <t>2012-12-19</t>
  </si>
  <si>
    <t>1212-2066</t>
  </si>
  <si>
    <t>Acomp Recalibracion y revision diseÃ±o Tunel - CSO</t>
  </si>
  <si>
    <t>CONCESIOÃÂÃÂÃÂÃÂN SABANA DE OCCIDENTE</t>
  </si>
  <si>
    <t>Alba Naranjo</t>
  </si>
  <si>
    <t>1212-2067</t>
  </si>
  <si>
    <t>ES para casa de 2p en Meseyeguas - MANSERNAS LTDA</t>
  </si>
  <si>
    <t>MANSERNAS LTDA.</t>
  </si>
  <si>
    <t>Oscar Javier Mesa Gonzalez</t>
  </si>
  <si>
    <t># Proyectos</t>
  </si>
  <si>
    <t>%</t>
  </si>
  <si>
    <t>Valor</t>
  </si>
  <si>
    <t>% valor</t>
  </si>
</sst>
</file>

<file path=xl/styles.xml><?xml version="1.0" encoding="utf-8"?>
<styleSheet xmlns="http://schemas.openxmlformats.org/spreadsheetml/2006/main" xml:space="preserve">
  <numFmts count="0"/>
  <fonts count="1">
    <font>
      <name val="Calibri"/>
      <sz val="11"/>
      <b val="0"/>
      <i val="0"/>
      <u val="none"/>
      <strike val="0"/>
      <color rgb="FF000000"/>
    </font>
  </fonts>
  <fills count="2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N18"/>
  <sheetViews>
    <sheetView tabSelected="1" workbookViewId="0" showGridLines="true" showRowColHeaders="1"/>
  </sheetViews>
  <sheetFormatPr defaultRowHeight="12.75" outlineLevelRow="0" outlineLevelCol="0"/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>
      <c r="A2">
        <v>5433</v>
      </c>
      <c r="B2" t="s">
        <v>14</v>
      </c>
      <c r="C2" t="s">
        <v>15</v>
      </c>
      <c r="D2" t="s">
        <v>16</v>
      </c>
      <c r="E2" t="s">
        <v>17</v>
      </c>
      <c r="F2" t="s">
        <v>18</v>
      </c>
      <c r="G2" t="s">
        <v>19</v>
      </c>
      <c r="H2">
        <v>-20</v>
      </c>
      <c r="I2">
        <v>278977050</v>
      </c>
      <c r="J2">
        <v>108893060</v>
      </c>
      <c r="K2">
        <v>1053417</v>
      </c>
      <c r="L2" s="1">
        <f>K2/J2</f>
        <v>0.00967386718676</v>
      </c>
      <c r="M2" t="s">
        <v>20</v>
      </c>
      <c r="N2" t="s">
        <v>21</v>
      </c>
    </row>
    <row r="3" spans="1:14">
      <c r="A3">
        <v>5498</v>
      </c>
      <c r="B3" t="s">
        <v>22</v>
      </c>
      <c r="C3" t="s">
        <v>23</v>
      </c>
      <c r="D3" t="s">
        <v>24</v>
      </c>
      <c r="E3" t="s">
        <v>25</v>
      </c>
      <c r="F3" t="s">
        <v>26</v>
      </c>
      <c r="G3" t="s">
        <v>27</v>
      </c>
      <c r="H3">
        <v>5</v>
      </c>
      <c r="I3">
        <v>35540920</v>
      </c>
      <c r="J3">
        <v>9953400</v>
      </c>
      <c r="K3">
        <v>0</v>
      </c>
      <c r="L3" s="1">
        <f>K3/J3</f>
        <v>0</v>
      </c>
      <c r="M3" t="s">
        <v>20</v>
      </c>
      <c r="N3" t="s">
        <v>28</v>
      </c>
    </row>
    <row r="4" spans="1:14">
      <c r="A4">
        <v>5549</v>
      </c>
      <c r="B4" t="s">
        <v>29</v>
      </c>
      <c r="C4" t="s">
        <v>30</v>
      </c>
      <c r="D4" t="s">
        <v>31</v>
      </c>
      <c r="E4" t="s">
        <v>25</v>
      </c>
      <c r="F4" t="s">
        <v>25</v>
      </c>
      <c r="G4" t="s">
        <v>27</v>
      </c>
      <c r="H4">
        <v>0</v>
      </c>
      <c r="I4">
        <v>2280000</v>
      </c>
      <c r="J4">
        <v>1310000</v>
      </c>
      <c r="K4">
        <v>0</v>
      </c>
      <c r="L4" s="1">
        <f>K4/J4</f>
        <v>0</v>
      </c>
      <c r="M4" t="s">
        <v>32</v>
      </c>
      <c r="N4" t="s">
        <v>33</v>
      </c>
    </row>
    <row r="5" spans="1:14">
      <c r="A5">
        <v>5553</v>
      </c>
      <c r="B5" t="s">
        <v>34</v>
      </c>
      <c r="C5" t="s">
        <v>35</v>
      </c>
      <c r="D5" t="s">
        <v>36</v>
      </c>
      <c r="E5" t="s">
        <v>25</v>
      </c>
      <c r="F5" t="s">
        <v>25</v>
      </c>
      <c r="G5" t="s">
        <v>37</v>
      </c>
      <c r="H5">
        <v>0</v>
      </c>
      <c r="I5">
        <v>8272000</v>
      </c>
      <c r="J5">
        <v>0</v>
      </c>
      <c r="K5">
        <v>0</v>
      </c>
      <c r="L5" s="1" t="str">
        <f>K5/J5</f>
        <v>0</v>
      </c>
      <c r="M5" t="s">
        <v>38</v>
      </c>
      <c r="N5" t="s">
        <v>39</v>
      </c>
    </row>
    <row r="6" spans="1:14">
      <c r="A6">
        <v>5515</v>
      </c>
      <c r="B6" t="s">
        <v>40</v>
      </c>
      <c r="C6" t="s">
        <v>41</v>
      </c>
      <c r="D6" t="s">
        <v>42</v>
      </c>
      <c r="E6" t="s">
        <v>25</v>
      </c>
      <c r="F6" t="s">
        <v>26</v>
      </c>
      <c r="G6" t="s">
        <v>19</v>
      </c>
      <c r="H6">
        <v>5</v>
      </c>
      <c r="I6">
        <v>4134375</v>
      </c>
      <c r="J6">
        <v>1580000</v>
      </c>
      <c r="K6">
        <v>76750</v>
      </c>
      <c r="L6" s="1">
        <f>K6/J6</f>
        <v>0.0485759493671</v>
      </c>
      <c r="M6" t="s">
        <v>20</v>
      </c>
      <c r="N6" t="s">
        <v>33</v>
      </c>
    </row>
    <row r="7" spans="1:14">
      <c r="A7">
        <v>5554</v>
      </c>
      <c r="B7" t="s">
        <v>43</v>
      </c>
      <c r="C7" t="s">
        <v>44</v>
      </c>
      <c r="D7" t="s">
        <v>45</v>
      </c>
      <c r="E7" t="s">
        <v>25</v>
      </c>
      <c r="F7" t="s">
        <v>46</v>
      </c>
      <c r="G7" t="s">
        <v>19</v>
      </c>
      <c r="H7">
        <v>10</v>
      </c>
      <c r="I7">
        <v>7854500</v>
      </c>
      <c r="J7">
        <v>3680000</v>
      </c>
      <c r="K7">
        <v>30700</v>
      </c>
      <c r="L7" s="1">
        <f>K7/J7</f>
        <v>0.00834239130435</v>
      </c>
      <c r="M7" t="s">
        <v>20</v>
      </c>
      <c r="N7" t="s">
        <v>33</v>
      </c>
    </row>
    <row r="8" spans="1:14">
      <c r="A8">
        <v>5562</v>
      </c>
      <c r="B8" t="s">
        <v>47</v>
      </c>
      <c r="C8" t="s">
        <v>48</v>
      </c>
      <c r="D8" t="s">
        <v>49</v>
      </c>
      <c r="E8" t="s">
        <v>26</v>
      </c>
      <c r="F8" t="s">
        <v>26</v>
      </c>
      <c r="G8" t="s">
        <v>37</v>
      </c>
      <c r="H8">
        <v>0</v>
      </c>
      <c r="I8">
        <v>2740000</v>
      </c>
      <c r="J8">
        <v>0</v>
      </c>
      <c r="K8">
        <v>0</v>
      </c>
      <c r="L8" s="1" t="str">
        <f>K8/J8</f>
        <v>0</v>
      </c>
      <c r="M8" t="s">
        <v>20</v>
      </c>
      <c r="N8" t="s">
        <v>33</v>
      </c>
    </row>
    <row r="9" spans="1:14">
      <c r="A9">
        <v>5558</v>
      </c>
      <c r="B9" t="s">
        <v>50</v>
      </c>
      <c r="C9" t="s">
        <v>51</v>
      </c>
      <c r="D9" t="s">
        <v>52</v>
      </c>
      <c r="E9" t="s">
        <v>53</v>
      </c>
      <c r="F9" t="s">
        <v>53</v>
      </c>
      <c r="G9" t="s">
        <v>37</v>
      </c>
      <c r="H9">
        <v>0</v>
      </c>
      <c r="I9">
        <v>3594800</v>
      </c>
      <c r="J9">
        <v>0</v>
      </c>
      <c r="K9">
        <v>0</v>
      </c>
      <c r="L9" s="1" t="str">
        <f>K9/J9</f>
        <v>0</v>
      </c>
      <c r="M9" t="s">
        <v>20</v>
      </c>
      <c r="N9" t="s">
        <v>54</v>
      </c>
    </row>
    <row r="10" spans="1:14">
      <c r="A10">
        <v>5570</v>
      </c>
      <c r="B10" t="s">
        <v>55</v>
      </c>
      <c r="C10" t="s">
        <v>56</v>
      </c>
      <c r="D10" t="s">
        <v>57</v>
      </c>
      <c r="E10" t="s">
        <v>58</v>
      </c>
      <c r="F10" t="s">
        <v>58</v>
      </c>
      <c r="G10" t="s">
        <v>37</v>
      </c>
      <c r="H10">
        <v>0</v>
      </c>
      <c r="I10">
        <v>6500000</v>
      </c>
      <c r="J10">
        <v>0</v>
      </c>
      <c r="K10">
        <v>0</v>
      </c>
      <c r="L10" s="1" t="str">
        <f>K10/J10</f>
        <v>0</v>
      </c>
      <c r="M10" t="s">
        <v>38</v>
      </c>
      <c r="N10" t="s">
        <v>28</v>
      </c>
    </row>
    <row r="11" spans="1:14">
      <c r="A11">
        <v>5506</v>
      </c>
      <c r="B11" t="s">
        <v>59</v>
      </c>
      <c r="C11" t="s">
        <v>60</v>
      </c>
      <c r="D11" t="s">
        <v>61</v>
      </c>
      <c r="E11" t="s">
        <v>58</v>
      </c>
      <c r="F11" t="s">
        <v>58</v>
      </c>
      <c r="G11" t="s">
        <v>37</v>
      </c>
      <c r="H11">
        <v>0</v>
      </c>
      <c r="I11">
        <v>33114834</v>
      </c>
      <c r="J11">
        <v>0</v>
      </c>
      <c r="K11">
        <v>0</v>
      </c>
      <c r="L11" s="1" t="str">
        <f>K11/J11</f>
        <v>0</v>
      </c>
      <c r="M11" t="s">
        <v>20</v>
      </c>
      <c r="N11" t="s">
        <v>62</v>
      </c>
    </row>
    <row r="12" spans="1:14">
      <c r="A12">
        <v>5528</v>
      </c>
      <c r="B12" t="s">
        <v>63</v>
      </c>
      <c r="C12" t="s">
        <v>64</v>
      </c>
      <c r="D12" t="s">
        <v>65</v>
      </c>
      <c r="E12" t="s">
        <v>58</v>
      </c>
      <c r="F12" t="s">
        <v>58</v>
      </c>
      <c r="G12" t="s">
        <v>37</v>
      </c>
      <c r="H12">
        <v>0</v>
      </c>
      <c r="I12">
        <v>3380000</v>
      </c>
      <c r="J12">
        <v>0</v>
      </c>
      <c r="K12">
        <v>0</v>
      </c>
      <c r="L12" s="1" t="str">
        <f>K12/J12</f>
        <v>0</v>
      </c>
      <c r="M12" t="s">
        <v>20</v>
      </c>
      <c r="N12" t="s">
        <v>66</v>
      </c>
    </row>
    <row r="13" spans="1:14">
      <c r="G13">
        <f>COUNTA(J2:J12)</f>
        <v>11</v>
      </c>
      <c r="J13">
        <f>SUM(J2:J12)</f>
        <v>125416460</v>
      </c>
    </row>
    <row r="15" spans="1:14">
      <c r="D15" t="s">
        <v>6</v>
      </c>
      <c r="E15" t="s">
        <v>67</v>
      </c>
      <c r="F15" t="s">
        <v>68</v>
      </c>
      <c r="G15" t="s">
        <v>69</v>
      </c>
      <c r="H15" t="s">
        <v>70</v>
      </c>
    </row>
    <row r="16" spans="1:14">
      <c r="D16" t="s">
        <v>19</v>
      </c>
      <c r="E16">
        <f>COUNTA(J2,J6,J7)</f>
        <v>3</v>
      </c>
      <c r="F16" s="1">
        <f>E16/G13</f>
        <v>0.272727272727</v>
      </c>
      <c r="G16">
        <f>SUM(J2,J6,J7)</f>
        <v>114153060</v>
      </c>
      <c r="H16" s="1">
        <f>G16/J13</f>
        <v>0.910192011479</v>
      </c>
    </row>
    <row r="17" spans="1:14">
      <c r="D17" t="s">
        <v>27</v>
      </c>
      <c r="E17">
        <f>COUNTA(J3,J4)</f>
        <v>2</v>
      </c>
      <c r="F17" s="1">
        <f>E17/G13</f>
        <v>0.181818181818</v>
      </c>
      <c r="G17">
        <f>SUM(J3,J4)</f>
        <v>11263400</v>
      </c>
      <c r="H17" s="1">
        <f>G17/J13</f>
        <v>0.0898079885208</v>
      </c>
    </row>
    <row r="18" spans="1:14">
      <c r="D18" t="s">
        <v>37</v>
      </c>
      <c r="E18">
        <f>COUNTA(J5,J8,J9,J10,J11,J12)</f>
        <v>6</v>
      </c>
      <c r="F18" s="1">
        <f>E18/G13</f>
        <v>0.545454545455</v>
      </c>
      <c r="G18">
        <f>SUM(J5,J8,J9,J10,J11,J12)</f>
        <v>0</v>
      </c>
      <c r="H18" s="1">
        <f>G18/J13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Estado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Medina</dc:creator>
  <cp:lastModifiedBy>Carlos Medina</cp:lastModifiedBy>
  <dcterms:created xsi:type="dcterms:W3CDTF">2012-12-20T11:24:56-05:00</dcterms:created>
  <dcterms:modified xsi:type="dcterms:W3CDTF">2012-12-20T11:24:56-05:00</dcterms:modified>
  <dc:title>Listado de proyectos por estado</dc:title>
  <dc:description>Listado de proyectos por estado.</dc:description>
  <dc:subject>Listado de proyectos por estado</dc:subject>
  <cp:keywords>Proyectos estado</cp:keywords>
  <cp:category>Proyectos</cp:category>
</cp:coreProperties>
</file>