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RZO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<sst xmlns="http://schemas.openxmlformats.org/spreadsheetml/2006/main" uniqueCount="163">
  <si>
    <t>INDICADOR POR PROYECTO HONORARIOS MARZO - 2013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</si>
  <si>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</si>
  <si>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</si>
  <si>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</si>
  <si>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</si>
  <si>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</si>
  <si>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</si>
  <si>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</si>
  <si>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</si>
  <si>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</si>
  <si>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</si>
  <si>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</si>
  <si>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</si>
  <si>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</si>
  <si>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</si>
  <si>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</si>
  <si>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</si>
  <si>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</si>
  <si>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</si>
  <si>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</si>
  <si>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</si>
  <si>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</si>
  <si>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</si>
  <si>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0313-2134</t>
  </si>
  <si>
    <t>DP en rehabilitacion para 2.9km mosquera - DEVISAB</t>
  </si>
  <si>
    <t>0313-2132</t>
  </si>
  <si>
    <t>EE obras finales El Claret  CONCESION PANAMERICANA</t>
  </si>
  <si>
    <t>0313-2131</t>
  </si>
  <si>
    <t>PIT 10Caisson via bta Villa.ANDRES ANIBAL CORREDOR</t>
  </si>
  <si>
    <t>0313-2130</t>
  </si>
  <si>
    <t>EG Recomen.Terraplenes puentes San Roque PEDELTA</t>
  </si>
  <si>
    <t>0313-2123</t>
  </si>
  <si>
    <t>EG muro de contencion Villa Maria - ESTYMA</t>
  </si>
  <si>
    <t>0313-2121</t>
  </si>
  <si>
    <t>EG Trabajos adicionales Manizales - ESTYMA</t>
  </si>
  <si>
    <t>0313-2120</t>
  </si>
  <si>
    <t xml:space="preserve"> PIT 5Caisson bta villavic QUEVEDO JIMENEZ </t>
  </si>
  <si>
    <t>0313-2119</t>
  </si>
  <si>
    <t>Acomp. contrato IDU 072 U.T VIAS Y PAVIMENTOS 2013</t>
  </si>
  <si>
    <t>0313-2117</t>
  </si>
  <si>
    <t>INST Instrumentacion Cune y via - CSO</t>
  </si>
  <si>
    <t>0213-2115</t>
  </si>
  <si>
    <t xml:space="preserve"> DP para 2km de vias Colina Campestre Bta - SPIRAL</t>
  </si>
  <si>
    <t>0213-2114</t>
  </si>
  <si>
    <t>PIT 12 Pilotes en la Calle 6  Cra 18 - ICEIN S.A.S</t>
  </si>
  <si>
    <t>0213-2112</t>
  </si>
  <si>
    <t>PIT 66 Pilotes Proyecto MORANA en Bogota - CGR</t>
  </si>
  <si>
    <t>0213-2109</t>
  </si>
  <si>
    <t>PIT Pilotes Puente sobre rio Bta via ALO - LATINCO</t>
  </si>
  <si>
    <t>0213-2107</t>
  </si>
  <si>
    <t>DP en rehabilitacion via Bta-  (5 tramos) - CSO</t>
  </si>
  <si>
    <t>0213-2106</t>
  </si>
  <si>
    <t>EE via Bta - Villav. entrada al tunel 5 - DRAGADOS</t>
  </si>
  <si>
    <t>0213-2105</t>
  </si>
  <si>
    <t>EE Actualizacion - CONSORCIO VIAS Y EQUIPOS 2012</t>
  </si>
  <si>
    <t>0213-2102</t>
  </si>
  <si>
    <t>DP para 12km de la via el ramal - soacha - DEVISAB</t>
  </si>
  <si>
    <t>0213-2101</t>
  </si>
  <si>
    <t>DP - APP Estudios y disenos  - SPIRAL DEVISAB</t>
  </si>
  <si>
    <t>0213-2100</t>
  </si>
  <si>
    <t>EE Revision de disenos de EE -Manizales - PROCOPAL</t>
  </si>
  <si>
    <t>0213-2099</t>
  </si>
  <si>
    <t>EE K41 100 Troncal Nordeste AntioqueÃÂ±o - ICEIN</t>
  </si>
  <si>
    <t>0213-2096</t>
  </si>
  <si>
    <t>DP conjunto residencial mesa - Anapoima - SPIRAL</t>
  </si>
  <si>
    <t>0213-2094</t>
  </si>
  <si>
    <t>DP Prueba de estado de pavimentos pistas - SPIRAL</t>
  </si>
  <si>
    <t>0113-2090</t>
  </si>
  <si>
    <t>EG Disenos de muros via - cachipay  - DEVISAB</t>
  </si>
  <si>
    <t>0113-2087</t>
  </si>
  <si>
    <t>EG Recomendaciones Cimen - Puente Chirajara - EDL</t>
  </si>
  <si>
    <t>0113-2083</t>
  </si>
  <si>
    <t xml:space="preserve"> EE 5 SiI en la Linea (Lado tolima - Quindio)- ICM</t>
  </si>
  <si>
    <t>0113-2080</t>
  </si>
  <si>
    <t>ES para proyecto de uso mixto-VERMELHO ARQUITECTOS</t>
  </si>
  <si>
    <t>0113-2078</t>
  </si>
  <si>
    <t>PERF. para puentes, viaductos y tuneles  - TNM</t>
  </si>
  <si>
    <t>0113-2074</t>
  </si>
  <si>
    <t>ES para puente militar provisional Cll 6 - ICEIN</t>
  </si>
  <si>
    <t>0113-2073</t>
  </si>
  <si>
    <t>EE 17 SI Ruta 5006 via Manizales - Honda- PROCOPAL</t>
  </si>
  <si>
    <t>1212-2069</t>
  </si>
  <si>
    <t>ERM - Facultad de ciencias - LA ROTTA ARQUITECTOS</t>
  </si>
  <si>
    <t>1212-2066</t>
  </si>
  <si>
    <t>Acomp Recalibracion y revision diseÃ±o Tunel - CSO</t>
  </si>
  <si>
    <t>1212-2060</t>
  </si>
  <si>
    <t>Inst Edificio Tierr- ALDEA APOTEMA DESARROLLOS SAS</t>
  </si>
  <si>
    <t>1112-2052</t>
  </si>
  <si>
    <t>EG y geologicos a nivel de 20km   - HIDROCONSULTA</t>
  </si>
  <si>
    <t>1112-2049</t>
  </si>
  <si>
    <t xml:space="preserve"> EE 6 SI via Girardot - Mosquera - DEVISAB</t>
  </si>
  <si>
    <t>1112-2045</t>
  </si>
  <si>
    <t>EG DiseÃÂ±o fase III variante Nordeste - ICESGA</t>
  </si>
  <si>
    <t>Especialista Hidraulico</t>
  </si>
  <si>
    <t>1012-2031</t>
  </si>
  <si>
    <t>EE Sitios Inestables k2 250 vÃ­a Honda -  ESTYMA</t>
  </si>
  <si>
    <t>1012-2028</t>
  </si>
  <si>
    <t>EE sitios recomendación 4 sitios caida roca  - CSO</t>
  </si>
  <si>
    <t>1012-2025</t>
  </si>
  <si>
    <t>EE Land - Barbo - INGENIERIA DE VÃÂAS S.A</t>
  </si>
  <si>
    <t>1012-2024</t>
  </si>
  <si>
    <t>EE SI Mojarras Popayan - INGENIERIA DE VIAS S.A</t>
  </si>
  <si>
    <t>1212-2020</t>
  </si>
  <si>
    <t>EE Sitios inestables Bogota- La mesa - DEVISAB</t>
  </si>
  <si>
    <t>1012-2019</t>
  </si>
  <si>
    <t>DP Sectores de Adelantamiento - DEVISAB</t>
  </si>
  <si>
    <t>0912-2012</t>
  </si>
  <si>
    <t>Estudios Fase 3 Via Honda - Manizales - ESTIMA</t>
  </si>
  <si>
    <t>0912-2011</t>
  </si>
  <si>
    <t>Estudios Fase 3 PASO PADUA Y PASO FRESNO - ESTIMA</t>
  </si>
  <si>
    <t>Estudio Hidrologico</t>
  </si>
  <si>
    <t>0712-1982</t>
  </si>
  <si>
    <t>EG 4 VIADUCTO BTA - VILLA/CIO - STUP</t>
  </si>
  <si>
    <t>0512-1937</t>
  </si>
  <si>
    <t>ES Est. de suelos y geológicos 4 puentes - PEDELTA</t>
  </si>
  <si>
    <t>0312-1909</t>
  </si>
  <si>
    <t>EE 16 Sitios Inestables - COVIANDES</t>
  </si>
  <si>
    <t>Visitas</t>
  </si>
  <si>
    <t>0312-1908</t>
  </si>
  <si>
    <t>Ensayos Tramos Testigo - UTMVB</t>
  </si>
  <si>
    <t>0312-1903</t>
  </si>
  <si>
    <t xml:space="preserve">Recuperacion Geologica del suelo - ALDEA </t>
  </si>
  <si>
    <t>0112-1876</t>
  </si>
  <si>
    <t>INST Instrum. y campanas de lectura - COVIANDES</t>
  </si>
  <si>
    <t>0112-1870</t>
  </si>
  <si>
    <t>EE 3 sitios inestables Calle 170</t>
  </si>
  <si>
    <t>1011-1827</t>
  </si>
  <si>
    <t>DISEÑO DE URBANISMO PROYECTO LUCERNA - FORJAR</t>
  </si>
  <si>
    <t>0510-1603</t>
  </si>
  <si>
    <t>ES DP Ruta del Sol - Tramo II EDL</t>
  </si>
  <si>
    <t>Otros</t>
  </si>
  <si>
    <t>Total</t>
  </si>
  <si>
    <t>Total Proyectos</t>
  </si>
  <si>
    <t>NOMINA</t>
  </si>
  <si>
    <t>CEV</t>
  </si>
  <si>
    <t>INDICADOR HONORARIOS - 2013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</si>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</sst>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15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>
        <v>4031000</v>
      </c>
      <c r="D5" s="64">
        <v>2720000</v>
      </c>
      <c r="E5" s="64">
        <v>31000</v>
      </c>
      <c r="F5" s="65">
        <f>E5/E110</f>
        <v>0.00193372247315</v>
      </c>
      <c r="G5" s="64">
        <f>F5*B114+F5*B115</f>
        <v>0</v>
      </c>
      <c r="H5" s="63" t="s"/>
      <c r="I5" s="64" t="s"/>
      <c r="J5" s="64">
        <f>G5+SUM(I5:I5)</f>
        <v>0</v>
      </c>
      <c r="K5" s="64">
        <v>857000</v>
      </c>
      <c r="L5" s="64"/>
      <c r="M5" s="64" t="str">
        <f>K5+L5</f>
        <v>0</v>
      </c>
      <c r="N5" s="65">
        <f>IF(D5=0,"SIN PROGRAMACIÓN",J5/D5)</f>
        <v>0</v>
      </c>
      <c r="O5" s="64">
        <f>IF(D5=0,"N/A",IF(N5&gt;100%,C5,N5*C5))</f>
        <v>0</v>
      </c>
      <c r="P5" s="65" t="str">
        <f>IF(D5=0,"NO SE PROGRAMARON HONORARIOS",M5/D5)</f>
        <v>0</v>
      </c>
      <c r="Q5" s="65" t="str">
        <f>IF(C5=0,"NO SE COTIZARON HONORARIOS",M5/C5)</f>
        <v>0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/>
      <c r="I6" s="64" t="s"/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>
        <v>25</v>
      </c>
      <c r="B7" s="63" t="s">
        <v>26</v>
      </c>
      <c r="C7" s="64">
        <v>7145300</v>
      </c>
      <c r="D7" s="64">
        <v>2443760</v>
      </c>
      <c r="E7" s="64">
        <v>155000</v>
      </c>
      <c r="F7" s="65">
        <f>E7/E110</f>
        <v>0.00966861236574</v>
      </c>
      <c r="G7" s="64">
        <f>F7*B114+F7*B115</f>
        <v>0</v>
      </c>
      <c r="H7" s="63" t="s"/>
      <c r="I7" s="64" t="s"/>
      <c r="J7" s="64">
        <f>G7+SUM(I7:I7)</f>
        <v>0</v>
      </c>
      <c r="K7" s="64">
        <v>434000</v>
      </c>
      <c r="L7" s="64"/>
      <c r="M7" s="64" t="str">
        <f>K7+L7</f>
        <v>0</v>
      </c>
      <c r="N7" s="65">
        <f>IF(D7=0,"SIN PROGRAMACIÓN",J7/D7)</f>
        <v>0</v>
      </c>
      <c r="O7" s="64">
        <f>IF(D7=0,"N/A",IF(N7&gt;100%,C7,N7*C7))</f>
        <v>0</v>
      </c>
      <c r="P7" s="65" t="str">
        <f>IF(D7=0,"NO SE PROGRAMARON HONORARIOS",M7/D7)</f>
        <v>0</v>
      </c>
      <c r="Q7" s="65" t="str">
        <f>IF(C7=0,"NO SE COTIZARON HONORARIOS",M7/C7)</f>
        <v>0</v>
      </c>
    </row>
    <row r="8" spans="1:17">
      <c r="A8" s="63" t="s"/>
      <c r="B8" s="63" t="s"/>
      <c r="C8" s="64" t="s"/>
      <c r="D8" s="64" t="s"/>
      <c r="E8" s="64" t="s"/>
      <c r="F8" s="65" t="s"/>
      <c r="G8" s="64" t="s"/>
      <c r="H8" s="63" t="s"/>
      <c r="I8" s="64" t="s"/>
      <c r="J8" s="64" t="s"/>
      <c r="K8" s="64" t="s"/>
      <c r="L8" s="64" t="s"/>
      <c r="M8" s="64" t="s"/>
      <c r="N8" s="65" t="s"/>
      <c r="O8" s="64" t="s"/>
      <c r="P8" s="65" t="s"/>
      <c r="Q8" s="65" t="s"/>
    </row>
    <row r="9" spans="1:17">
      <c r="A9" s="63" t="s">
        <v>27</v>
      </c>
      <c r="B9" s="63" t="s">
        <v>28</v>
      </c>
      <c r="C9" s="64"/>
      <c r="D9" s="64">
        <v>340000</v>
      </c>
      <c r="E9" s="64">
        <v>73500</v>
      </c>
      <c r="F9" s="65">
        <f>E9/E110</f>
        <v>0.00458479360569</v>
      </c>
      <c r="G9" s="64">
        <f>F9*B114+F9*B115</f>
        <v>0</v>
      </c>
      <c r="H9" s="63" t="s"/>
      <c r="I9" s="64" t="s"/>
      <c r="J9" s="64">
        <f>G9+SUM(I9:I9)</f>
        <v>0</v>
      </c>
      <c r="K9" s="64">
        <v>147000</v>
      </c>
      <c r="L9" s="64"/>
      <c r="M9" s="64" t="str">
        <f>K9+L9</f>
        <v>0</v>
      </c>
      <c r="N9" s="65">
        <f>IF(D9=0,"SIN PROGRAMACIÓN",J9/D9)</f>
        <v>0</v>
      </c>
      <c r="O9" s="64" t="str">
        <f>IF(D9=0,"N/A",IF(N9&gt;100%,C9,N9*C9))</f>
        <v>0</v>
      </c>
      <c r="P9" s="65" t="str">
        <f>IF(D9=0,"NO SE PROGRAMARON HONORARIOS",M9/D9)</f>
        <v>0</v>
      </c>
      <c r="Q9" s="65" t="str">
        <f>IF(C9=0,"NO SE COTIZARON HONORARIOS",M9/C9)</f>
        <v>NO SE COTIZARON HONORARIOS</v>
      </c>
    </row>
    <row r="10" spans="1:17">
      <c r="A10" s="63" t="s"/>
      <c r="B10" s="63" t="s"/>
      <c r="C10" s="64" t="s"/>
      <c r="D10" s="64" t="s"/>
      <c r="E10" s="64" t="s"/>
      <c r="F10" s="65" t="s"/>
      <c r="G10" s="64" t="s"/>
      <c r="H10" s="63" t="s"/>
      <c r="I10" s="64" t="s"/>
      <c r="J10" s="64" t="s"/>
      <c r="K10" s="64" t="s"/>
      <c r="L10" s="64" t="s"/>
      <c r="M10" s="64" t="s"/>
      <c r="N10" s="65" t="s"/>
      <c r="O10" s="64" t="s"/>
      <c r="P10" s="65" t="s"/>
      <c r="Q10" s="65" t="s"/>
    </row>
    <row r="11" spans="1:17">
      <c r="A11" s="63" t="s">
        <v>29</v>
      </c>
      <c r="B11" s="63" t="s">
        <v>30</v>
      </c>
      <c r="C11" s="64">
        <v>8940000</v>
      </c>
      <c r="D11" s="64">
        <v>1827500</v>
      </c>
      <c r="E11" s="64">
        <v>124000</v>
      </c>
      <c r="F11" s="65">
        <f>E11/E110</f>
        <v>0.00773488989259</v>
      </c>
      <c r="G11" s="64">
        <f>F11*B114+F11*B115</f>
        <v>0</v>
      </c>
      <c r="H11" s="63" t="s"/>
      <c r="I11" s="64" t="s"/>
      <c r="J11" s="64">
        <f>G11+SUM(I11:I11)</f>
        <v>0</v>
      </c>
      <c r="K11" s="64">
        <v>775000</v>
      </c>
      <c r="L11" s="64"/>
      <c r="M11" s="64" t="str">
        <f>K11+L11</f>
        <v>0</v>
      </c>
      <c r="N11" s="65">
        <f>IF(D11=0,"SIN PROGRAMACIÓN",J11/D11)</f>
        <v>0</v>
      </c>
      <c r="O11" s="64">
        <f>IF(D11=0,"N/A",IF(N11&gt;100%,C11,N11*C11))</f>
        <v>0</v>
      </c>
      <c r="P11" s="65" t="str">
        <f>IF(D11=0,"NO SE PROGRAMARON HONORARIOS",M11/D11)</f>
        <v>0</v>
      </c>
      <c r="Q11" s="65" t="str">
        <f>IF(C11=0,"NO SE COTIZARON HONORARIOS",M11/C11)</f>
        <v>0</v>
      </c>
    </row>
    <row r="12" spans="1:17">
      <c r="A12" s="63" t="s"/>
      <c r="B12" s="63" t="s"/>
      <c r="C12" s="64" t="s"/>
      <c r="D12" s="64" t="s"/>
      <c r="E12" s="64" t="s"/>
      <c r="F12" s="65" t="s"/>
      <c r="G12" s="64" t="s"/>
      <c r="H12" s="63" t="s"/>
      <c r="I12" s="64" t="s"/>
      <c r="J12" s="64" t="s"/>
      <c r="K12" s="64" t="s"/>
      <c r="L12" s="64" t="s"/>
      <c r="M12" s="64" t="s"/>
      <c r="N12" s="65" t="s"/>
      <c r="O12" s="64" t="s"/>
      <c r="P12" s="65" t="s"/>
      <c r="Q12" s="65" t="s"/>
    </row>
    <row r="13" spans="1:17">
      <c r="A13" s="63" t="s">
        <v>31</v>
      </c>
      <c r="B13" s="63" t="s">
        <v>32</v>
      </c>
      <c r="C13" s="64">
        <v>6700000</v>
      </c>
      <c r="D13" s="64">
        <v>5533512</v>
      </c>
      <c r="E13" s="64">
        <v>3504000</v>
      </c>
      <c r="F13" s="65">
        <f>E13/E110</f>
        <v>0.21857301761</v>
      </c>
      <c r="G13" s="64">
        <f>F13*B114+F13*B115</f>
        <v>0</v>
      </c>
      <c r="H13" s="63" t="s"/>
      <c r="I13" s="64" t="s"/>
      <c r="J13" s="64">
        <f>G13+SUM(I13:I13)</f>
        <v>0</v>
      </c>
      <c r="K13" s="64">
        <v>5256500</v>
      </c>
      <c r="L13" s="64"/>
      <c r="M13" s="64" t="str">
        <f>K13+L13</f>
        <v>0</v>
      </c>
      <c r="N13" s="65">
        <f>IF(D13=0,"SIN PROGRAMACIÓN",J13/D13)</f>
        <v>0</v>
      </c>
      <c r="O13" s="64">
        <f>IF(D13=0,"N/A",IF(N13&gt;100%,C13,N13*C13))</f>
        <v>0</v>
      </c>
      <c r="P13" s="65" t="str">
        <f>IF(D13=0,"NO SE PROGRAMARON HONORARIOS",M13/D13)</f>
        <v>0</v>
      </c>
      <c r="Q13" s="65" t="str">
        <f>IF(C13=0,"NO SE COTIZARON HONORARIOS",M13/C13)</f>
        <v>0</v>
      </c>
    </row>
    <row r="14" spans="1:17">
      <c r="A14" s="63" t="s"/>
      <c r="B14" s="63" t="s"/>
      <c r="C14" s="64" t="s"/>
      <c r="D14" s="64" t="s"/>
      <c r="E14" s="64" t="s"/>
      <c r="F14" s="65" t="s"/>
      <c r="G14" s="64" t="s"/>
      <c r="H14" s="63" t="s"/>
      <c r="I14" s="64" t="s"/>
      <c r="J14" s="64" t="s"/>
      <c r="K14" s="64" t="s"/>
      <c r="L14" s="64" t="s"/>
      <c r="M14" s="64" t="s"/>
      <c r="N14" s="65" t="s"/>
      <c r="O14" s="64" t="s"/>
      <c r="P14" s="65" t="s"/>
      <c r="Q14" s="65" t="s"/>
    </row>
    <row r="15" spans="1:17">
      <c r="A15" s="63" t="s">
        <v>33</v>
      </c>
      <c r="B15" s="63" t="s">
        <v>34</v>
      </c>
      <c r="C15" s="64">
        <v>9900000</v>
      </c>
      <c r="D15" s="64">
        <v>4048140</v>
      </c>
      <c r="E15" s="64">
        <v>220500</v>
      </c>
      <c r="F15" s="65">
        <f>E15/E110</f>
        <v>0.0137543808171</v>
      </c>
      <c r="G15" s="64">
        <f>F15*B114+F15*B115</f>
        <v>0</v>
      </c>
      <c r="H15" s="63" t="s"/>
      <c r="I15" s="64" t="s"/>
      <c r="J15" s="64">
        <f>G15+SUM(I15:I15)</f>
        <v>0</v>
      </c>
      <c r="K15" s="64">
        <v>220500</v>
      </c>
      <c r="L15" s="64"/>
      <c r="M15" s="64" t="str">
        <f>K15+L15</f>
        <v>0</v>
      </c>
      <c r="N15" s="65">
        <f>IF(D15=0,"SIN PROGRAMACIÓN",J15/D15)</f>
        <v>0</v>
      </c>
      <c r="O15" s="64">
        <f>IF(D15=0,"N/A",IF(N15&gt;100%,C15,N15*C15))</f>
        <v>0</v>
      </c>
      <c r="P15" s="65" t="str">
        <f>IF(D15=0,"NO SE PROGRAMARON HONORARIOS",M15/D15)</f>
        <v>0</v>
      </c>
      <c r="Q15" s="65" t="str">
        <f>IF(C15=0,"NO SE COTIZARON HONORARIOS",M15/C15)</f>
        <v>0</v>
      </c>
    </row>
    <row r="16" spans="1:17">
      <c r="A16" s="63" t="s"/>
      <c r="B16" s="63" t="s"/>
      <c r="C16" s="64" t="s"/>
      <c r="D16" s="64" t="s"/>
      <c r="E16" s="64" t="s"/>
      <c r="F16" s="65" t="s"/>
      <c r="G16" s="64" t="s"/>
      <c r="H16" s="63" t="s"/>
      <c r="I16" s="64" t="s"/>
      <c r="J16" s="64" t="s"/>
      <c r="K16" s="64" t="s"/>
      <c r="L16" s="64" t="s"/>
      <c r="M16" s="64" t="s"/>
      <c r="N16" s="65" t="s"/>
      <c r="O16" s="64" t="s"/>
      <c r="P16" s="65" t="s"/>
      <c r="Q16" s="65" t="s"/>
    </row>
    <row r="17" spans="1:17">
      <c r="A17" s="63" t="s">
        <v>35</v>
      </c>
      <c r="B17" s="63" t="s">
        <v>36</v>
      </c>
      <c r="C17" s="64"/>
      <c r="D17" s="64">
        <v>68000</v>
      </c>
      <c r="E17" s="64">
        <v>122500</v>
      </c>
      <c r="F17" s="65">
        <f>E17/E110</f>
        <v>0.00764132267615</v>
      </c>
      <c r="G17" s="64">
        <f>F17*B114+F17*B115</f>
        <v>0</v>
      </c>
      <c r="H17" s="63" t="s"/>
      <c r="I17" s="64" t="s"/>
      <c r="J17" s="64">
        <f>G17+SUM(I17:I17)</f>
        <v>0</v>
      </c>
      <c r="K17" s="64">
        <v>122500</v>
      </c>
      <c r="L17" s="64"/>
      <c r="M17" s="64" t="str">
        <f>K17+L17</f>
        <v>0</v>
      </c>
      <c r="N17" s="65">
        <f>IF(D17=0,"SIN PROGRAMACIÓN",J17/D17)</f>
        <v>0</v>
      </c>
      <c r="O17" s="64" t="str">
        <f>IF(D17=0,"N/A",IF(N17&gt;100%,C17,N17*C17))</f>
        <v>0</v>
      </c>
      <c r="P17" s="65" t="str">
        <f>IF(D17=0,"NO SE PROGRAMARON HONORARIOS",M17/D17)</f>
        <v>0</v>
      </c>
      <c r="Q17" s="65" t="str">
        <f>IF(C17=0,"NO SE COTIZARON HONORARIOS",M17/C17)</f>
        <v>NO SE COTIZARON HONORARIOS</v>
      </c>
    </row>
    <row r="18" spans="1:17">
      <c r="A18" s="63" t="s"/>
      <c r="B18" s="63" t="s"/>
      <c r="C18" s="64" t="s"/>
      <c r="D18" s="64" t="s"/>
      <c r="E18" s="64" t="s"/>
      <c r="F18" s="65" t="s"/>
      <c r="G18" s="64" t="s"/>
      <c r="H18" s="63" t="s"/>
      <c r="I18" s="64" t="s"/>
      <c r="J18" s="64" t="s"/>
      <c r="K18" s="64" t="s"/>
      <c r="L18" s="64" t="s"/>
      <c r="M18" s="64" t="s"/>
      <c r="N18" s="65" t="s"/>
      <c r="O18" s="64" t="s"/>
      <c r="P18" s="65" t="s"/>
      <c r="Q18" s="65" t="s"/>
    </row>
    <row r="19" spans="1:17">
      <c r="A19" s="63" t="s">
        <v>37</v>
      </c>
      <c r="B19" s="63" t="s">
        <v>38</v>
      </c>
      <c r="C19" s="64">
        <v>182382675</v>
      </c>
      <c r="D19" s="64">
        <v>23591000</v>
      </c>
      <c r="E19" s="64">
        <v>3309500</v>
      </c>
      <c r="F19" s="65">
        <f>E19/E110</f>
        <v>0.206440468545</v>
      </c>
      <c r="G19" s="64">
        <f>F19*B114+F19*B115</f>
        <v>0</v>
      </c>
      <c r="H19" s="63" t="s"/>
      <c r="I19" s="64" t="s"/>
      <c r="J19" s="64">
        <f>G19+SUM(I19:I19)</f>
        <v>0</v>
      </c>
      <c r="K19" s="64">
        <v>9870500</v>
      </c>
      <c r="L19" s="64"/>
      <c r="M19" s="64" t="str">
        <f>K19+L19</f>
        <v>0</v>
      </c>
      <c r="N19" s="65">
        <f>IF(D19=0,"SIN PROGRAMACIÓN",J19/D19)</f>
        <v>0</v>
      </c>
      <c r="O19" s="64">
        <f>IF(D19=0,"N/A",IF(N19&gt;100%,C19,N19*C19))</f>
        <v>0</v>
      </c>
      <c r="P19" s="65" t="str">
        <f>IF(D19=0,"NO SE PROGRAMARON HONORARIOS",M19/D19)</f>
        <v>0</v>
      </c>
      <c r="Q19" s="65" t="str">
        <f>IF(C19=0,"NO SE COTIZARON HONORARIOS",M19/C19)</f>
        <v>0</v>
      </c>
    </row>
    <row r="20" spans="1:17">
      <c r="A20" s="63" t="s"/>
      <c r="B20" s="63" t="s"/>
      <c r="C20" s="64" t="s"/>
      <c r="D20" s="64" t="s"/>
      <c r="E20" s="64" t="s"/>
      <c r="F20" s="65" t="s"/>
      <c r="G20" s="64" t="s"/>
      <c r="H20" s="63" t="s"/>
      <c r="I20" s="64" t="s"/>
      <c r="J20" s="64" t="s"/>
      <c r="K20" s="64" t="s"/>
      <c r="L20" s="64" t="s"/>
      <c r="M20" s="64" t="s"/>
      <c r="N20" s="65" t="s"/>
      <c r="O20" s="64" t="s"/>
      <c r="P20" s="65" t="s"/>
      <c r="Q20" s="65" t="s"/>
    </row>
    <row r="21" spans="1:17">
      <c r="A21" s="63" t="s">
        <v>39</v>
      </c>
      <c r="B21" s="63" t="s">
        <v>40</v>
      </c>
      <c r="C21" s="64">
        <v>93056428</v>
      </c>
      <c r="D21" s="64">
        <v>42634264</v>
      </c>
      <c r="E21" s="64">
        <v>1617000</v>
      </c>
      <c r="F21" s="65">
        <f>E21/E110</f>
        <v>0.100865459325</v>
      </c>
      <c r="G21" s="64">
        <f>F21*B114+F21*B115</f>
        <v>0</v>
      </c>
      <c r="H21" s="63" t="s"/>
      <c r="I21" s="64" t="s"/>
      <c r="J21" s="64">
        <f>G21+SUM(I21:I21)</f>
        <v>0</v>
      </c>
      <c r="K21" s="64">
        <v>2425500</v>
      </c>
      <c r="L21" s="64"/>
      <c r="M21" s="64" t="str">
        <f>K21+L21</f>
        <v>0</v>
      </c>
      <c r="N21" s="65">
        <f>IF(D21=0,"SIN PROGRAMACIÓN",J21/D21)</f>
        <v>0</v>
      </c>
      <c r="O21" s="64">
        <f>IF(D21=0,"N/A",IF(N21&gt;100%,C21,N21*C21))</f>
        <v>0</v>
      </c>
      <c r="P21" s="65" t="str">
        <f>IF(D21=0,"NO SE PROGRAMARON HONORARIOS",M21/D21)</f>
        <v>0</v>
      </c>
      <c r="Q21" s="65" t="str">
        <f>IF(C21=0,"NO SE COTIZARON HONORARIOS",M21/C21)</f>
        <v>0</v>
      </c>
    </row>
    <row r="22" spans="1:17">
      <c r="A22" s="63" t="s"/>
      <c r="B22" s="63" t="s"/>
      <c r="C22" s="64" t="s"/>
      <c r="D22" s="64" t="s"/>
      <c r="E22" s="64" t="s"/>
      <c r="F22" s="65" t="s"/>
      <c r="G22" s="64" t="s"/>
      <c r="H22" s="63" t="s"/>
      <c r="I22" s="64" t="s"/>
      <c r="J22" s="64" t="s"/>
      <c r="K22" s="64" t="s"/>
      <c r="L22" s="64" t="s"/>
      <c r="M22" s="64" t="s"/>
      <c r="N22" s="65" t="s"/>
      <c r="O22" s="64" t="s"/>
      <c r="P22" s="65" t="s"/>
      <c r="Q22" s="65" t="s"/>
    </row>
    <row r="23" spans="1:17">
      <c r="A23" s="63" t="s">
        <v>41</v>
      </c>
      <c r="B23" s="63" t="s">
        <v>42</v>
      </c>
      <c r="C23" s="64">
        <v>2250000</v>
      </c>
      <c r="D23" s="64">
        <v>892500</v>
      </c>
      <c r="E23" s="64">
        <v>804500</v>
      </c>
      <c r="F23" s="65">
        <f>E23/E110</f>
        <v>0.0501832170854</v>
      </c>
      <c r="G23" s="64">
        <f>F23*B114+F23*B115</f>
        <v>0</v>
      </c>
      <c r="H23" s="63" t="s"/>
      <c r="I23" s="64" t="s"/>
      <c r="J23" s="64">
        <f>G23+SUM(I23:I23)</f>
        <v>0</v>
      </c>
      <c r="K23" s="64">
        <v>804500</v>
      </c>
      <c r="L23" s="64"/>
      <c r="M23" s="64" t="str">
        <f>K23+L23</f>
        <v>0</v>
      </c>
      <c r="N23" s="65">
        <f>IF(D23=0,"SIN PROGRAMACIÓN",J23/D23)</f>
        <v>0</v>
      </c>
      <c r="O23" s="64">
        <f>IF(D23=0,"N/A",IF(N23&gt;100%,C23,N23*C23))</f>
        <v>0</v>
      </c>
      <c r="P23" s="65" t="str">
        <f>IF(D23=0,"NO SE PROGRAMARON HONORARIOS",M23/D23)</f>
        <v>0</v>
      </c>
      <c r="Q23" s="65" t="str">
        <f>IF(C23=0,"NO SE COTIZARON HONORARIOS",M23/C23)</f>
        <v>0</v>
      </c>
    </row>
    <row r="24" spans="1:17">
      <c r="A24" s="63" t="s"/>
      <c r="B24" s="63" t="s"/>
      <c r="C24" s="64" t="s"/>
      <c r="D24" s="64" t="s"/>
      <c r="E24" s="64" t="s"/>
      <c r="F24" s="65" t="s"/>
      <c r="G24" s="64" t="s"/>
      <c r="H24" s="63" t="s"/>
      <c r="I24" s="64" t="s"/>
      <c r="J24" s="64" t="s"/>
      <c r="K24" s="64" t="s"/>
      <c r="L24" s="64" t="s"/>
      <c r="M24" s="64" t="s"/>
      <c r="N24" s="65" t="s"/>
      <c r="O24" s="64" t="s"/>
      <c r="P24" s="65" t="s"/>
      <c r="Q24" s="65" t="s"/>
    </row>
    <row r="25" spans="1:17">
      <c r="A25" s="63" t="s">
        <v>43</v>
      </c>
      <c r="B25" s="63" t="s">
        <v>44</v>
      </c>
      <c r="C25" s="64"/>
      <c r="D25" s="64">
        <v>136000</v>
      </c>
      <c r="E25" s="64">
        <v>98000</v>
      </c>
      <c r="F25" s="65">
        <f>E25/E110</f>
        <v>0.00611305814092</v>
      </c>
      <c r="G25" s="64">
        <f>F25*B114+F25*B115</f>
        <v>0</v>
      </c>
      <c r="H25" s="63" t="s"/>
      <c r="I25" s="64" t="s"/>
      <c r="J25" s="64">
        <f>G25+SUM(I25:I25)</f>
        <v>0</v>
      </c>
      <c r="K25" s="64">
        <v>98000</v>
      </c>
      <c r="L25" s="64"/>
      <c r="M25" s="64" t="str">
        <f>K25+L25</f>
        <v>0</v>
      </c>
      <c r="N25" s="65">
        <f>IF(D25=0,"SIN PROGRAMACIÓN",J25/D25)</f>
        <v>0</v>
      </c>
      <c r="O25" s="64" t="str">
        <f>IF(D25=0,"N/A",IF(N25&gt;100%,C25,N25*C25))</f>
        <v>0</v>
      </c>
      <c r="P25" s="65" t="str">
        <f>IF(D25=0,"NO SE PROGRAMARON HONORARIOS",M25/D25)</f>
        <v>0</v>
      </c>
      <c r="Q25" s="65" t="str">
        <f>IF(C25=0,"NO SE COTIZARON HONORARIOS",M25/C25)</f>
        <v>NO SE COTIZARON HONORARIOS</v>
      </c>
    </row>
    <row r="26" spans="1:17">
      <c r="A26" s="63" t="s"/>
      <c r="B26" s="63" t="s"/>
      <c r="C26" s="64" t="s"/>
      <c r="D26" s="64" t="s"/>
      <c r="E26" s="64" t="s"/>
      <c r="F26" s="65" t="s"/>
      <c r="G26" s="64" t="s"/>
      <c r="H26" s="63" t="s"/>
      <c r="I26" s="64" t="s"/>
      <c r="J26" s="64" t="s"/>
      <c r="K26" s="64" t="s"/>
      <c r="L26" s="64" t="s"/>
      <c r="M26" s="64" t="s"/>
      <c r="N26" s="65" t="s"/>
      <c r="O26" s="64" t="s"/>
      <c r="P26" s="65" t="s"/>
      <c r="Q26" s="65" t="s"/>
    </row>
    <row r="27" spans="1:17">
      <c r="A27" s="63" t="s">
        <v>45</v>
      </c>
      <c r="B27" s="63" t="s">
        <v>46</v>
      </c>
      <c r="C27" s="64"/>
      <c r="D27" s="64">
        <v>136000</v>
      </c>
      <c r="E27" s="64">
        <v>49000</v>
      </c>
      <c r="F27" s="65">
        <f>E27/E110</f>
        <v>0.00305652907046</v>
      </c>
      <c r="G27" s="64">
        <f>F27*B114+F27*B115</f>
        <v>0</v>
      </c>
      <c r="H27" s="63" t="s"/>
      <c r="I27" s="64" t="s"/>
      <c r="J27" s="64">
        <f>G27+SUM(I27:I27)</f>
        <v>0</v>
      </c>
      <c r="K27" s="64">
        <v>49000</v>
      </c>
      <c r="L27" s="64"/>
      <c r="M27" s="64" t="str">
        <f>K27+L27</f>
        <v>0</v>
      </c>
      <c r="N27" s="65">
        <f>IF(D27=0,"SIN PROGRAMACIÓN",J27/D27)</f>
        <v>0</v>
      </c>
      <c r="O27" s="64" t="str">
        <f>IF(D27=0,"N/A",IF(N27&gt;100%,C27,N27*C27))</f>
        <v>0</v>
      </c>
      <c r="P27" s="65" t="str">
        <f>IF(D27=0,"NO SE PROGRAMARON HONORARIOS",M27/D27)</f>
        <v>0</v>
      </c>
      <c r="Q27" s="65" t="str">
        <f>IF(C27=0,"NO SE COTIZARON HONORARIOS",M27/C27)</f>
        <v>NO SE COTIZARON HONORARIOS</v>
      </c>
    </row>
    <row r="28" spans="1:17">
      <c r="A28" s="63" t="s"/>
      <c r="B28" s="63" t="s"/>
      <c r="C28" s="64" t="s"/>
      <c r="D28" s="64" t="s"/>
      <c r="E28" s="64" t="s"/>
      <c r="F28" s="65" t="s"/>
      <c r="G28" s="64" t="s"/>
      <c r="H28" s="63" t="s"/>
      <c r="I28" s="64" t="s"/>
      <c r="J28" s="64" t="s"/>
      <c r="K28" s="64" t="s"/>
      <c r="L28" s="64" t="s"/>
      <c r="M28" s="64" t="s"/>
      <c r="N28" s="65" t="s"/>
      <c r="O28" s="64" t="s"/>
      <c r="P28" s="65" t="s"/>
      <c r="Q28" s="65" t="s"/>
    </row>
    <row r="29" spans="1:17">
      <c r="A29" s="63" t="s">
        <v>47</v>
      </c>
      <c r="B29" s="63" t="s">
        <v>48</v>
      </c>
      <c r="C29" s="64"/>
      <c r="D29" s="64">
        <v>340000</v>
      </c>
      <c r="E29" s="64">
        <v>73500</v>
      </c>
      <c r="F29" s="65">
        <f>E29/E110</f>
        <v>0.00458479360569</v>
      </c>
      <c r="G29" s="64">
        <f>F29*B114+F29*B115</f>
        <v>0</v>
      </c>
      <c r="H29" s="63" t="s"/>
      <c r="I29" s="64" t="s"/>
      <c r="J29" s="64">
        <f>G29+SUM(I29:I29)</f>
        <v>0</v>
      </c>
      <c r="K29" s="64">
        <v>367500</v>
      </c>
      <c r="L29" s="64"/>
      <c r="M29" s="64" t="str">
        <f>K29+L29</f>
        <v>0</v>
      </c>
      <c r="N29" s="65">
        <f>IF(D29=0,"SIN PROGRAMACIÓN",J29/D29)</f>
        <v>0</v>
      </c>
      <c r="O29" s="64" t="str">
        <f>IF(D29=0,"N/A",IF(N29&gt;100%,C29,N29*C29))</f>
        <v>0</v>
      </c>
      <c r="P29" s="65" t="str">
        <f>IF(D29=0,"NO SE PROGRAMARON HONORARIOS",M29/D29)</f>
        <v>0</v>
      </c>
      <c r="Q29" s="65" t="str">
        <f>IF(C29=0,"NO SE COTIZARON HONORARIOS",M29/C29)</f>
        <v>NO SE COTIZARON HONORARIOS</v>
      </c>
    </row>
    <row r="30" spans="1:17">
      <c r="A30" s="63" t="s"/>
      <c r="B30" s="63" t="s"/>
      <c r="C30" s="64" t="s"/>
      <c r="D30" s="64" t="s"/>
      <c r="E30" s="64" t="s"/>
      <c r="F30" s="65" t="s"/>
      <c r="G30" s="64" t="s"/>
      <c r="H30" s="63" t="s"/>
      <c r="I30" s="64" t="s"/>
      <c r="J30" s="64" t="s"/>
      <c r="K30" s="64" t="s"/>
      <c r="L30" s="64" t="s"/>
      <c r="M30" s="64" t="s"/>
      <c r="N30" s="65" t="s"/>
      <c r="O30" s="64" t="s"/>
      <c r="P30" s="65" t="s"/>
      <c r="Q30" s="65" t="s"/>
    </row>
    <row r="31" spans="1:17">
      <c r="A31" s="63" t="s">
        <v>49</v>
      </c>
      <c r="B31" s="63" t="s">
        <v>50</v>
      </c>
      <c r="C31" s="64"/>
      <c r="D31" s="64">
        <v>12325000</v>
      </c>
      <c r="E31" s="64">
        <v>93000</v>
      </c>
      <c r="F31" s="65">
        <f>E31/E110</f>
        <v>0.00580116741945</v>
      </c>
      <c r="G31" s="64">
        <f>F31*B114+F31*B115</f>
        <v>0</v>
      </c>
      <c r="H31" s="63" t="s"/>
      <c r="I31" s="64" t="s"/>
      <c r="J31" s="64">
        <f>G31+SUM(I31:I31)</f>
        <v>0</v>
      </c>
      <c r="K31" s="64">
        <v>1271500</v>
      </c>
      <c r="L31" s="64"/>
      <c r="M31" s="64" t="str">
        <f>K31+L31</f>
        <v>0</v>
      </c>
      <c r="N31" s="65">
        <f>IF(D31=0,"SIN PROGRAMACIÓN",J31/D31)</f>
        <v>0</v>
      </c>
      <c r="O31" s="64" t="str">
        <f>IF(D31=0,"N/A",IF(N31&gt;100%,C31,N31*C31))</f>
        <v>0</v>
      </c>
      <c r="P31" s="65" t="str">
        <f>IF(D31=0,"NO SE PROGRAMARON HONORARIOS",M31/D31)</f>
        <v>0</v>
      </c>
      <c r="Q31" s="65" t="str">
        <f>IF(C31=0,"NO SE COTIZARON HONORARIOS",M31/C31)</f>
        <v>NO SE COTIZARON HONORARIOS</v>
      </c>
    </row>
    <row r="32" spans="1:17">
      <c r="A32" s="63" t="s"/>
      <c r="B32" s="63" t="s"/>
      <c r="C32" s="64" t="s"/>
      <c r="D32" s="64" t="s"/>
      <c r="E32" s="64" t="s"/>
      <c r="F32" s="65" t="s"/>
      <c r="G32" s="64" t="s"/>
      <c r="H32" s="63" t="s"/>
      <c r="I32" s="64" t="s"/>
      <c r="J32" s="64" t="s"/>
      <c r="K32" s="64" t="s"/>
      <c r="L32" s="64" t="s"/>
      <c r="M32" s="64" t="s"/>
      <c r="N32" s="65" t="s"/>
      <c r="O32" s="64" t="s"/>
      <c r="P32" s="65" t="s"/>
      <c r="Q32" s="65" t="s"/>
    </row>
    <row r="33" spans="1:17">
      <c r="A33" s="63" t="s">
        <v>51</v>
      </c>
      <c r="B33" s="63" t="s">
        <v>52</v>
      </c>
      <c r="C33" s="64">
        <v>24999500</v>
      </c>
      <c r="D33" s="64">
        <v>11825640</v>
      </c>
      <c r="E33" s="64">
        <v>1308112</v>
      </c>
      <c r="F33" s="65">
        <f>E33/E110</f>
        <v>0.0815975990902</v>
      </c>
      <c r="G33" s="64">
        <f>F33*B114+F33*B115</f>
        <v>0</v>
      </c>
      <c r="H33" s="63" t="s"/>
      <c r="I33" s="64" t="s"/>
      <c r="J33" s="64">
        <f>G33+SUM(I33:I33)</f>
        <v>0</v>
      </c>
      <c r="K33" s="64">
        <v>3154176</v>
      </c>
      <c r="L33" s="64"/>
      <c r="M33" s="64" t="str">
        <f>K33+L33</f>
        <v>0</v>
      </c>
      <c r="N33" s="65">
        <f>IF(D33=0,"SIN PROGRAMACIÓN",J33/D33)</f>
        <v>0</v>
      </c>
      <c r="O33" s="64">
        <f>IF(D33=0,"N/A",IF(N33&gt;100%,C33,N33*C33))</f>
        <v>0</v>
      </c>
      <c r="P33" s="65" t="str">
        <f>IF(D33=0,"NO SE PROGRAMARON HONORARIOS",M33/D33)</f>
        <v>0</v>
      </c>
      <c r="Q33" s="65" t="str">
        <f>IF(C33=0,"NO SE COTIZARON HONORARIOS",M33/C33)</f>
        <v>0</v>
      </c>
    </row>
    <row r="34" spans="1:17">
      <c r="A34" s="63" t="s"/>
      <c r="B34" s="63" t="s"/>
      <c r="C34" s="64" t="s"/>
      <c r="D34" s="64" t="s"/>
      <c r="E34" s="64" t="s"/>
      <c r="F34" s="65" t="s"/>
      <c r="G34" s="64" t="s"/>
      <c r="H34" s="63" t="s"/>
      <c r="I34" s="64" t="s"/>
      <c r="J34" s="64" t="s"/>
      <c r="K34" s="64" t="s"/>
      <c r="L34" s="64" t="s"/>
      <c r="M34" s="64" t="s"/>
      <c r="N34" s="65" t="s"/>
      <c r="O34" s="64" t="s"/>
      <c r="P34" s="65" t="s"/>
      <c r="Q34" s="65" t="s"/>
    </row>
    <row r="35" spans="1:17">
      <c r="A35" s="63" t="s">
        <v>53</v>
      </c>
      <c r="B35" s="63" t="s">
        <v>54</v>
      </c>
      <c r="C35" s="64">
        <v>44320000</v>
      </c>
      <c r="D35" s="64">
        <v>14682200</v>
      </c>
      <c r="E35" s="64">
        <v>1891144</v>
      </c>
      <c r="F35" s="65">
        <f>E35/E110</f>
        <v>0.117966053315</v>
      </c>
      <c r="G35" s="64">
        <f>F35*B114+F35*B115</f>
        <v>0</v>
      </c>
      <c r="H35" s="63" t="s"/>
      <c r="I35" s="64" t="s"/>
      <c r="J35" s="64">
        <f>G35+SUM(I35:I35)</f>
        <v>0</v>
      </c>
      <c r="K35" s="64">
        <v>4346304</v>
      </c>
      <c r="L35" s="64"/>
      <c r="M35" s="64" t="str">
        <f>K35+L35</f>
        <v>0</v>
      </c>
      <c r="N35" s="65">
        <f>IF(D35=0,"SIN PROGRAMACIÓN",J35/D35)</f>
        <v>0</v>
      </c>
      <c r="O35" s="64">
        <f>IF(D35=0,"N/A",IF(N35&gt;100%,C35,N35*C35))</f>
        <v>0</v>
      </c>
      <c r="P35" s="65" t="str">
        <f>IF(D35=0,"NO SE PROGRAMARON HONORARIOS",M35/D35)</f>
        <v>0</v>
      </c>
      <c r="Q35" s="65" t="str">
        <f>IF(C35=0,"NO SE COTIZARON HONORARIOS",M35/C35)</f>
        <v>0</v>
      </c>
    </row>
    <row r="36" spans="1:17">
      <c r="A36" s="63" t="s"/>
      <c r="B36" s="63" t="s"/>
      <c r="C36" s="64" t="s"/>
      <c r="D36" s="64" t="s"/>
      <c r="E36" s="64" t="s"/>
      <c r="F36" s="65" t="s"/>
      <c r="G36" s="64" t="s"/>
      <c r="H36" s="63" t="s"/>
      <c r="I36" s="64" t="s"/>
      <c r="J36" s="64" t="s"/>
      <c r="K36" s="64" t="s"/>
      <c r="L36" s="64" t="s"/>
      <c r="M36" s="64" t="s"/>
      <c r="N36" s="65" t="s"/>
      <c r="O36" s="64" t="s"/>
      <c r="P36" s="65" t="s"/>
      <c r="Q36" s="65" t="s"/>
    </row>
    <row r="37" spans="1:17">
      <c r="A37" s="63" t="s">
        <v>55</v>
      </c>
      <c r="B37" s="63" t="s">
        <v>56</v>
      </c>
      <c r="C37" s="64">
        <v>8340000</v>
      </c>
      <c r="D37" s="64">
        <v>8245000</v>
      </c>
      <c r="E37" s="64">
        <v>1261500</v>
      </c>
      <c r="F37" s="65">
        <f>E37/E110</f>
        <v>0.0786900290283</v>
      </c>
      <c r="G37" s="64">
        <f>F37*B114+F37*B115</f>
        <v>0</v>
      </c>
      <c r="H37" s="63" t="s"/>
      <c r="I37" s="64" t="s"/>
      <c r="J37" s="64">
        <f>G37+SUM(I37:I37)</f>
        <v>0</v>
      </c>
      <c r="K37" s="64">
        <v>3384500</v>
      </c>
      <c r="L37" s="64"/>
      <c r="M37" s="64" t="str">
        <f>K37+L37</f>
        <v>0</v>
      </c>
      <c r="N37" s="65">
        <f>IF(D37=0,"SIN PROGRAMACIÓN",J37/D37)</f>
        <v>0</v>
      </c>
      <c r="O37" s="64">
        <f>IF(D37=0,"N/A",IF(N37&gt;100%,C37,N37*C37))</f>
        <v>0</v>
      </c>
      <c r="P37" s="65" t="str">
        <f>IF(D37=0,"NO SE PROGRAMARON HONORARIOS",M37/D37)</f>
        <v>0</v>
      </c>
      <c r="Q37" s="65" t="str">
        <f>IF(C37=0,"NO SE COTIZARON HONORARIOS",M37/C37)</f>
        <v>0</v>
      </c>
    </row>
    <row r="38" spans="1:17">
      <c r="A38" s="63" t="s"/>
      <c r="B38" s="63" t="s"/>
      <c r="C38" s="64" t="s"/>
      <c r="D38" s="64" t="s"/>
      <c r="E38" s="64" t="s"/>
      <c r="F38" s="65" t="s"/>
      <c r="G38" s="64" t="s"/>
      <c r="H38" s="63" t="s"/>
      <c r="I38" s="64" t="s"/>
      <c r="J38" s="64" t="s"/>
      <c r="K38" s="64" t="s"/>
      <c r="L38" s="64" t="s"/>
      <c r="M38" s="64" t="s"/>
      <c r="N38" s="65" t="s"/>
      <c r="O38" s="64" t="s"/>
      <c r="P38" s="65" t="s"/>
      <c r="Q38" s="65" t="s"/>
    </row>
    <row r="39" spans="1:17">
      <c r="A39" s="63" t="s">
        <v>57</v>
      </c>
      <c r="B39" s="63" t="s">
        <v>58</v>
      </c>
      <c r="C39" s="64">
        <v>10000000</v>
      </c>
      <c r="D39" s="64">
        <v>807500</v>
      </c>
      <c r="E39" s="64">
        <v>372000</v>
      </c>
      <c r="F39" s="65">
        <f>E39/E110</f>
        <v>0.0232046696778</v>
      </c>
      <c r="G39" s="64">
        <f>F39*B114+F39*B115</f>
        <v>0</v>
      </c>
      <c r="H39" s="63" t="s"/>
      <c r="I39" s="64" t="s"/>
      <c r="J39" s="64">
        <f>G39+SUM(I39:I39)</f>
        <v>0</v>
      </c>
      <c r="K39" s="64">
        <v>1563500</v>
      </c>
      <c r="L39" s="64"/>
      <c r="M39" s="64" t="str">
        <f>K39+L39</f>
        <v>0</v>
      </c>
      <c r="N39" s="65">
        <f>IF(D39=0,"SIN PROGRAMACIÓN",J39/D39)</f>
        <v>0</v>
      </c>
      <c r="O39" s="64">
        <f>IF(D39=0,"N/A",IF(N39&gt;100%,C39,N39*C39))</f>
        <v>0</v>
      </c>
      <c r="P39" s="65" t="str">
        <f>IF(D39=0,"NO SE PROGRAMARON HONORARIOS",M39/D39)</f>
        <v>0</v>
      </c>
      <c r="Q39" s="65" t="str">
        <f>IF(C39=0,"NO SE COTIZARON HONORARIOS",M39/C39)</f>
        <v>0</v>
      </c>
    </row>
    <row r="40" spans="1:17">
      <c r="A40" s="63" t="s"/>
      <c r="B40" s="63" t="s"/>
      <c r="C40" s="64" t="s"/>
      <c r="D40" s="64" t="s"/>
      <c r="E40" s="64" t="s"/>
      <c r="F40" s="65" t="s"/>
      <c r="G40" s="64" t="s"/>
      <c r="H40" s="63" t="s"/>
      <c r="I40" s="64" t="s"/>
      <c r="J40" s="64" t="s"/>
      <c r="K40" s="64" t="s"/>
      <c r="L40" s="64" t="s"/>
      <c r="M40" s="64" t="s"/>
      <c r="N40" s="65" t="s"/>
      <c r="O40" s="64" t="s"/>
      <c r="P40" s="65" t="s"/>
      <c r="Q40" s="65" t="s"/>
    </row>
    <row r="41" spans="1:17">
      <c r="A41" s="63" t="s">
        <v>59</v>
      </c>
      <c r="B41" s="63" t="s">
        <v>60</v>
      </c>
      <c r="C41" s="64">
        <v>5808000</v>
      </c>
      <c r="D41" s="64">
        <v>7601880</v>
      </c>
      <c r="E41" s="64">
        <v>3141000</v>
      </c>
      <c r="F41" s="65">
        <f>E41/E110</f>
        <v>0.195929751231</v>
      </c>
      <c r="G41" s="64">
        <f>F41*B114+F41*B115</f>
        <v>0</v>
      </c>
      <c r="H41" s="63" t="s"/>
      <c r="I41" s="64" t="s"/>
      <c r="J41" s="64">
        <f>G41+SUM(I41:I41)</f>
        <v>0</v>
      </c>
      <c r="K41" s="64">
        <v>5714500</v>
      </c>
      <c r="L41" s="64"/>
      <c r="M41" s="64" t="str">
        <f>K41+L41</f>
        <v>0</v>
      </c>
      <c r="N41" s="65">
        <f>IF(D41=0,"SIN PROGRAMACIÓN",J41/D41)</f>
        <v>0</v>
      </c>
      <c r="O41" s="64">
        <f>IF(D41=0,"N/A",IF(N41&gt;100%,C41,N41*C41))</f>
        <v>0</v>
      </c>
      <c r="P41" s="65" t="str">
        <f>IF(D41=0,"NO SE PROGRAMARON HONORARIOS",M41/D41)</f>
        <v>0</v>
      </c>
      <c r="Q41" s="65" t="str">
        <f>IF(C41=0,"NO SE COTIZARON HONORARIOS",M41/C41)</f>
        <v>0</v>
      </c>
    </row>
    <row r="42" spans="1:17">
      <c r="A42" s="63" t="s"/>
      <c r="B42" s="63" t="s"/>
      <c r="C42" s="64" t="s"/>
      <c r="D42" s="64" t="s"/>
      <c r="E42" s="64" t="s"/>
      <c r="F42" s="65" t="s"/>
      <c r="G42" s="64" t="s"/>
      <c r="H42" s="63" t="s"/>
      <c r="I42" s="64" t="s"/>
      <c r="J42" s="64" t="s"/>
      <c r="K42" s="64" t="s"/>
      <c r="L42" s="64" t="s"/>
      <c r="M42" s="64" t="s"/>
      <c r="N42" s="65" t="s"/>
      <c r="O42" s="64" t="s"/>
      <c r="P42" s="65" t="s"/>
      <c r="Q42" s="65" t="s"/>
    </row>
    <row r="43" spans="1:17">
      <c r="A43" s="63" t="s">
        <v>61</v>
      </c>
      <c r="B43" s="63" t="s">
        <v>62</v>
      </c>
      <c r="C43" s="64">
        <v>11848650</v>
      </c>
      <c r="D43" s="64">
        <v>9507280</v>
      </c>
      <c r="E43" s="64">
        <v>1031000</v>
      </c>
      <c r="F43" s="65">
        <f>E43/E110</f>
        <v>0.0643118667683</v>
      </c>
      <c r="G43" s="64">
        <f>F43*B114+F43*B115</f>
        <v>0</v>
      </c>
      <c r="H43" s="63" t="s"/>
      <c r="I43" s="64" t="s"/>
      <c r="J43" s="64">
        <f>G43+SUM(I43:I43)</f>
        <v>0</v>
      </c>
      <c r="K43" s="64">
        <v>6407000</v>
      </c>
      <c r="L43" s="64"/>
      <c r="M43" s="64" t="str">
        <f>K43+L43</f>
        <v>0</v>
      </c>
      <c r="N43" s="65">
        <f>IF(D43=0,"SIN PROGRAMACIÓN",J43/D43)</f>
        <v>0</v>
      </c>
      <c r="O43" s="64">
        <f>IF(D43=0,"N/A",IF(N43&gt;100%,C43,N43*C43))</f>
        <v>0</v>
      </c>
      <c r="P43" s="65" t="str">
        <f>IF(D43=0,"NO SE PROGRAMARON HONORARIOS",M43/D43)</f>
        <v>0</v>
      </c>
      <c r="Q43" s="65" t="str">
        <f>IF(C43=0,"NO SE COTIZARON HONORARIOS",M43/C43)</f>
        <v>0</v>
      </c>
    </row>
    <row r="44" spans="1:17">
      <c r="A44" s="63" t="s"/>
      <c r="B44" s="63" t="s"/>
      <c r="C44" s="64" t="s"/>
      <c r="D44" s="64" t="s"/>
      <c r="E44" s="64" t="s"/>
      <c r="F44" s="65" t="s"/>
      <c r="G44" s="64" t="s"/>
      <c r="H44" s="63" t="s"/>
      <c r="I44" s="64" t="s"/>
      <c r="J44" s="64" t="s"/>
      <c r="K44" s="64" t="s"/>
      <c r="L44" s="64" t="s"/>
      <c r="M44" s="64" t="s"/>
      <c r="N44" s="65" t="s"/>
      <c r="O44" s="64" t="s"/>
      <c r="P44" s="65" t="s"/>
      <c r="Q44" s="65" t="s"/>
    </row>
    <row r="45" spans="1:17">
      <c r="A45" s="63" t="s">
        <v>63</v>
      </c>
      <c r="B45" s="63" t="s">
        <v>64</v>
      </c>
      <c r="C45" s="64">
        <v>3000000</v>
      </c>
      <c r="D45" s="64">
        <v>807500</v>
      </c>
      <c r="E45" s="64">
        <v>607000</v>
      </c>
      <c r="F45" s="65">
        <f>E45/E110</f>
        <v>0.0378635335871</v>
      </c>
      <c r="G45" s="64">
        <f>F45*B114+F45*B115</f>
        <v>0</v>
      </c>
      <c r="H45" s="63" t="s"/>
      <c r="I45" s="64" t="s"/>
      <c r="J45" s="64">
        <f>G45+SUM(I45:I45)</f>
        <v>0</v>
      </c>
      <c r="K45" s="64">
        <v>917000</v>
      </c>
      <c r="L45" s="64"/>
      <c r="M45" s="64" t="str">
        <f>K45+L45</f>
        <v>0</v>
      </c>
      <c r="N45" s="65">
        <f>IF(D45=0,"SIN PROGRAMACIÓN",J45/D45)</f>
        <v>0</v>
      </c>
      <c r="O45" s="64">
        <f>IF(D45=0,"N/A",IF(N45&gt;100%,C45,N45*C45))</f>
        <v>0</v>
      </c>
      <c r="P45" s="65" t="str">
        <f>IF(D45=0,"NO SE PROGRAMARON HONORARIOS",M45/D45)</f>
        <v>0</v>
      </c>
      <c r="Q45" s="65" t="str">
        <f>IF(C45=0,"NO SE COTIZARON HONORARIOS",M45/C45)</f>
        <v>0</v>
      </c>
    </row>
    <row r="46" spans="1:17">
      <c r="A46" s="63" t="s"/>
      <c r="B46" s="63" t="s"/>
      <c r="C46" s="64" t="s"/>
      <c r="D46" s="64" t="s"/>
      <c r="E46" s="64" t="s"/>
      <c r="F46" s="65" t="s"/>
      <c r="G46" s="64" t="s"/>
      <c r="H46" s="63" t="s"/>
      <c r="I46" s="64" t="s"/>
      <c r="J46" s="64" t="s"/>
      <c r="K46" s="64" t="s"/>
      <c r="L46" s="64" t="s"/>
      <c r="M46" s="64" t="s"/>
      <c r="N46" s="65" t="s"/>
      <c r="O46" s="64" t="s"/>
      <c r="P46" s="65" t="s"/>
      <c r="Q46" s="65" t="s"/>
    </row>
    <row r="47" spans="1:17">
      <c r="A47" s="63" t="s">
        <v>65</v>
      </c>
      <c r="B47" s="63" t="s">
        <v>66</v>
      </c>
      <c r="C47" s="64">
        <v>-1520000</v>
      </c>
      <c r="D47" s="64">
        <v>318752</v>
      </c>
      <c r="E47" s="64">
        <v>632000</v>
      </c>
      <c r="F47" s="65">
        <f>E47/E110</f>
        <v>0.0394229871945</v>
      </c>
      <c r="G47" s="64">
        <f>F47*B114+F47*B115</f>
        <v>0</v>
      </c>
      <c r="H47" s="63" t="s"/>
      <c r="I47" s="64" t="s"/>
      <c r="J47" s="64">
        <f>G47+SUM(I47:I47)</f>
        <v>0</v>
      </c>
      <c r="K47" s="64">
        <v>2172500</v>
      </c>
      <c r="L47" s="64"/>
      <c r="M47" s="64" t="str">
        <f>K47+L47</f>
        <v>0</v>
      </c>
      <c r="N47" s="65">
        <f>IF(D47=0,"SIN PROGRAMACIÓN",J47/D47)</f>
        <v>0</v>
      </c>
      <c r="O47" s="64">
        <f>IF(D47=0,"N/A",IF(N47&gt;100%,C47,N47*C47))</f>
        <v>-0</v>
      </c>
      <c r="P47" s="65" t="str">
        <f>IF(D47=0,"NO SE PROGRAMARON HONORARIOS",M47/D47)</f>
        <v>0</v>
      </c>
      <c r="Q47" s="65" t="str">
        <f>IF(C47=0,"NO SE COTIZARON HONORARIOS",M47/C47)</f>
        <v>0</v>
      </c>
    </row>
    <row r="48" spans="1:17">
      <c r="A48" s="63" t="s"/>
      <c r="B48" s="63" t="s"/>
      <c r="C48" s="64" t="s"/>
      <c r="D48" s="64" t="s"/>
      <c r="E48" s="64" t="s"/>
      <c r="F48" s="65" t="s"/>
      <c r="G48" s="64" t="s"/>
      <c r="H48" s="63" t="s"/>
      <c r="I48" s="64" t="s"/>
      <c r="J48" s="64" t="s"/>
      <c r="K48" s="64" t="s"/>
      <c r="L48" s="64" t="s"/>
      <c r="M48" s="64" t="s"/>
      <c r="N48" s="65" t="s"/>
      <c r="O48" s="64" t="s"/>
      <c r="P48" s="65" t="s"/>
      <c r="Q48" s="65" t="s"/>
    </row>
    <row r="49" spans="1:17">
      <c r="A49" s="63" t="s">
        <v>67</v>
      </c>
      <c r="B49" s="63" t="s">
        <v>68</v>
      </c>
      <c r="C49" s="64"/>
      <c r="D49" s="64">
        <v>1232500</v>
      </c>
      <c r="E49" s="64">
        <v>197500</v>
      </c>
      <c r="F49" s="65">
        <f>E49/E110</f>
        <v>0.0123196834983</v>
      </c>
      <c r="G49" s="64">
        <f>F49*B114+F49*B115</f>
        <v>0</v>
      </c>
      <c r="H49" s="63" t="s"/>
      <c r="I49" s="64" t="s"/>
      <c r="J49" s="64">
        <f>G49+SUM(I49:I49)</f>
        <v>0</v>
      </c>
      <c r="K49" s="64">
        <v>493000</v>
      </c>
      <c r="L49" s="64"/>
      <c r="M49" s="64" t="str">
        <f>K49+L49</f>
        <v>0</v>
      </c>
      <c r="N49" s="65">
        <f>IF(D49=0,"SIN PROGRAMACIÓN",J49/D49)</f>
        <v>0</v>
      </c>
      <c r="O49" s="64" t="str">
        <f>IF(D49=0,"N/A",IF(N49&gt;100%,C49,N49*C49))</f>
        <v>0</v>
      </c>
      <c r="P49" s="65" t="str">
        <f>IF(D49=0,"NO SE PROGRAMARON HONORARIOS",M49/D49)</f>
        <v>0</v>
      </c>
      <c r="Q49" s="65" t="str">
        <f>IF(C49=0,"NO SE COTIZARON HONORARIOS",M49/C49)</f>
        <v>NO SE COTIZARON HONORARIOS</v>
      </c>
    </row>
    <row r="50" spans="1:17">
      <c r="A50" s="63" t="s"/>
      <c r="B50" s="63" t="s"/>
      <c r="C50" s="64" t="s"/>
      <c r="D50" s="64" t="s"/>
      <c r="E50" s="64" t="s"/>
      <c r="F50" s="65" t="s"/>
      <c r="G50" s="64" t="s"/>
      <c r="H50" s="63" t="s"/>
      <c r="I50" s="64" t="s"/>
      <c r="J50" s="64" t="s"/>
      <c r="K50" s="64" t="s"/>
      <c r="L50" s="64" t="s"/>
      <c r="M50" s="64" t="s"/>
      <c r="N50" s="65" t="s"/>
      <c r="O50" s="64" t="s"/>
      <c r="P50" s="65" t="s"/>
      <c r="Q50" s="65" t="s"/>
    </row>
    <row r="51" spans="1:17">
      <c r="A51" s="63" t="s">
        <v>69</v>
      </c>
      <c r="B51" s="63" t="s">
        <v>70</v>
      </c>
      <c r="C51" s="64">
        <v>12000000</v>
      </c>
      <c r="D51" s="64">
        <v>5578160</v>
      </c>
      <c r="E51" s="64">
        <v>3673500</v>
      </c>
      <c r="F51" s="65">
        <f>E51/E110</f>
        <v>0.229146113068</v>
      </c>
      <c r="G51" s="64">
        <f>F51*B114+F51*B115</f>
        <v>0</v>
      </c>
      <c r="H51" s="63" t="s"/>
      <c r="I51" s="64" t="s"/>
      <c r="J51" s="64">
        <f>G51+SUM(I51:I51)</f>
        <v>0</v>
      </c>
      <c r="K51" s="64">
        <v>6557000</v>
      </c>
      <c r="L51" s="64"/>
      <c r="M51" s="64" t="str">
        <f>K51+L51</f>
        <v>0</v>
      </c>
      <c r="N51" s="65">
        <f>IF(D51=0,"SIN PROGRAMACIÓN",J51/D51)</f>
        <v>0</v>
      </c>
      <c r="O51" s="64">
        <f>IF(D51=0,"N/A",IF(N51&gt;100%,C51,N51*C51))</f>
        <v>0</v>
      </c>
      <c r="P51" s="65" t="str">
        <f>IF(D51=0,"NO SE PROGRAMARON HONORARIOS",M51/D51)</f>
        <v>0</v>
      </c>
      <c r="Q51" s="65" t="str">
        <f>IF(C51=0,"NO SE COTIZARON HONORARIOS",M51/C51)</f>
        <v>0</v>
      </c>
    </row>
    <row r="52" spans="1:17">
      <c r="A52" s="63" t="s"/>
      <c r="B52" s="63" t="s"/>
      <c r="C52" s="64" t="s"/>
      <c r="D52" s="64" t="s"/>
      <c r="E52" s="64" t="s"/>
      <c r="F52" s="65" t="s"/>
      <c r="G52" s="64" t="s"/>
      <c r="H52" s="63" t="s"/>
      <c r="I52" s="64" t="s"/>
      <c r="J52" s="64" t="s"/>
      <c r="K52" s="64" t="s"/>
      <c r="L52" s="64" t="s"/>
      <c r="M52" s="64" t="s"/>
      <c r="N52" s="65" t="s"/>
      <c r="O52" s="64" t="s"/>
      <c r="P52" s="65" t="s"/>
      <c r="Q52" s="65" t="s"/>
    </row>
    <row r="53" spans="1:17">
      <c r="A53" s="63" t="s">
        <v>71</v>
      </c>
      <c r="B53" s="63" t="s">
        <v>72</v>
      </c>
      <c r="C53" s="64">
        <v>-23688153</v>
      </c>
      <c r="D53" s="64">
        <v>19916600</v>
      </c>
      <c r="E53" s="64">
        <v>612096</v>
      </c>
      <c r="F53" s="65">
        <f>E53/E110</f>
        <v>0.0381814126105</v>
      </c>
      <c r="G53" s="64">
        <f>F53*B114+F53*B115</f>
        <v>0</v>
      </c>
      <c r="H53" s="63" t="s"/>
      <c r="I53" s="64" t="s"/>
      <c r="J53" s="64">
        <f>G53+SUM(I53:I53)</f>
        <v>0</v>
      </c>
      <c r="K53" s="64">
        <v>2083692</v>
      </c>
      <c r="L53" s="64"/>
      <c r="M53" s="64" t="str">
        <f>K53+L53</f>
        <v>0</v>
      </c>
      <c r="N53" s="65">
        <f>IF(D53=0,"SIN PROGRAMACIÓN",J53/D53)</f>
        <v>0</v>
      </c>
      <c r="O53" s="64">
        <f>IF(D53=0,"N/A",IF(N53&gt;100%,C53,N53*C53))</f>
        <v>-0</v>
      </c>
      <c r="P53" s="65" t="str">
        <f>IF(D53=0,"NO SE PROGRAMARON HONORARIOS",M53/D53)</f>
        <v>0</v>
      </c>
      <c r="Q53" s="65" t="str">
        <f>IF(C53=0,"NO SE COTIZARON HONORARIOS",M53/C53)</f>
        <v>0</v>
      </c>
    </row>
    <row r="54" spans="1:17">
      <c r="A54" s="63" t="s"/>
      <c r="B54" s="63" t="s"/>
      <c r="C54" s="64" t="s"/>
      <c r="D54" s="64" t="s"/>
      <c r="E54" s="64" t="s"/>
      <c r="F54" s="65" t="s"/>
      <c r="G54" s="64" t="s"/>
      <c r="H54" s="63" t="s"/>
      <c r="I54" s="64" t="s"/>
      <c r="J54" s="64" t="s"/>
      <c r="K54" s="64" t="s"/>
      <c r="L54" s="64" t="s"/>
      <c r="M54" s="64" t="s"/>
      <c r="N54" s="65" t="s"/>
      <c r="O54" s="64" t="s"/>
      <c r="P54" s="65" t="s"/>
      <c r="Q54" s="65" t="s"/>
    </row>
    <row r="55" spans="1:17">
      <c r="A55" s="63" t="s">
        <v>73</v>
      </c>
      <c r="B55" s="63" t="s">
        <v>74</v>
      </c>
      <c r="C55" s="64">
        <v>1200000</v>
      </c>
      <c r="D55" s="64">
        <v>956256</v>
      </c>
      <c r="E55" s="64">
        <v>592500</v>
      </c>
      <c r="F55" s="65">
        <f>E55/E110</f>
        <v>0.0369590504949</v>
      </c>
      <c r="G55" s="64">
        <f>F55*B114+F55*B115</f>
        <v>0</v>
      </c>
      <c r="H55" s="63" t="s"/>
      <c r="I55" s="64" t="s"/>
      <c r="J55" s="64">
        <f>G55+SUM(I55:I55)</f>
        <v>0</v>
      </c>
      <c r="K55" s="64">
        <v>790000</v>
      </c>
      <c r="L55" s="64"/>
      <c r="M55" s="64" t="str">
        <f>K55+L55</f>
        <v>0</v>
      </c>
      <c r="N55" s="65">
        <f>IF(D55=0,"SIN PROGRAMACIÓN",J55/D55)</f>
        <v>0</v>
      </c>
      <c r="O55" s="64">
        <f>IF(D55=0,"N/A",IF(N55&gt;100%,C55,N55*C55))</f>
        <v>0</v>
      </c>
      <c r="P55" s="65" t="str">
        <f>IF(D55=0,"NO SE PROGRAMARON HONORARIOS",M55/D55)</f>
        <v>0</v>
      </c>
      <c r="Q55" s="65" t="str">
        <f>IF(C55=0,"NO SE COTIZARON HONORARIOS",M55/C55)</f>
        <v>0</v>
      </c>
    </row>
    <row r="56" spans="1:17">
      <c r="A56" s="63" t="s"/>
      <c r="B56" s="63" t="s"/>
      <c r="C56" s="64" t="s"/>
      <c r="D56" s="64" t="s"/>
      <c r="E56" s="64" t="s"/>
      <c r="F56" s="65" t="s"/>
      <c r="G56" s="64" t="s"/>
      <c r="H56" s="63" t="s"/>
      <c r="I56" s="64" t="s"/>
      <c r="J56" s="64" t="s"/>
      <c r="K56" s="64" t="s"/>
      <c r="L56" s="64" t="s"/>
      <c r="M56" s="64" t="s"/>
      <c r="N56" s="65" t="s"/>
      <c r="O56" s="64" t="s"/>
      <c r="P56" s="65" t="s"/>
      <c r="Q56" s="65" t="s"/>
    </row>
    <row r="57" spans="1:17">
      <c r="A57" s="63" t="s">
        <v>75</v>
      </c>
      <c r="B57" s="63" t="s">
        <v>76</v>
      </c>
      <c r="C57" s="64"/>
      <c r="D57" s="64">
        <v>1020000</v>
      </c>
      <c r="E57" s="64">
        <v>563500</v>
      </c>
      <c r="F57" s="65">
        <f>E57/E110</f>
        <v>0.0351500843103</v>
      </c>
      <c r="G57" s="64">
        <f>F57*B114+F57*B115</f>
        <v>0</v>
      </c>
      <c r="H57" s="63" t="s"/>
      <c r="I57" s="64" t="s"/>
      <c r="J57" s="64">
        <f>G57+SUM(I57:I57)</f>
        <v>0</v>
      </c>
      <c r="K57" s="64">
        <v>1396500</v>
      </c>
      <c r="L57" s="64"/>
      <c r="M57" s="64" t="str">
        <f>K57+L57</f>
        <v>0</v>
      </c>
      <c r="N57" s="65">
        <f>IF(D57=0,"SIN PROGRAMACIÓN",J57/D57)</f>
        <v>0</v>
      </c>
      <c r="O57" s="64" t="str">
        <f>IF(D57=0,"N/A",IF(N57&gt;100%,C57,N57*C57))</f>
        <v>0</v>
      </c>
      <c r="P57" s="65" t="str">
        <f>IF(D57=0,"NO SE PROGRAMARON HONORARIOS",M57/D57)</f>
        <v>0</v>
      </c>
      <c r="Q57" s="65" t="str">
        <f>IF(C57=0,"NO SE COTIZARON HONORARIOS",M57/C57)</f>
        <v>NO SE COTIZARON HONORARIOS</v>
      </c>
    </row>
    <row r="58" spans="1:17">
      <c r="A58" s="63" t="s"/>
      <c r="B58" s="63" t="s"/>
      <c r="C58" s="64" t="s"/>
      <c r="D58" s="64" t="s"/>
      <c r="E58" s="64" t="s"/>
      <c r="F58" s="65" t="s"/>
      <c r="G58" s="64" t="s"/>
      <c r="H58" s="63" t="s"/>
      <c r="I58" s="64" t="s"/>
      <c r="J58" s="64" t="s"/>
      <c r="K58" s="64" t="s"/>
      <c r="L58" s="64" t="s"/>
      <c r="M58" s="64" t="s"/>
      <c r="N58" s="65" t="s"/>
      <c r="O58" s="64" t="s"/>
      <c r="P58" s="65" t="s"/>
      <c r="Q58" s="65" t="s"/>
    </row>
    <row r="59" spans="1:17">
      <c r="A59" s="63" t="s">
        <v>77</v>
      </c>
      <c r="B59" s="63" t="s">
        <v>78</v>
      </c>
      <c r="C59" s="64">
        <v>2500000</v>
      </c>
      <c r="D59" s="64">
        <v>1615000</v>
      </c>
      <c r="E59" s="64">
        <v>22000</v>
      </c>
      <c r="F59" s="65">
        <f>E59/E110</f>
        <v>0.00137231917449</v>
      </c>
      <c r="G59" s="64">
        <f>F59*B114+F59*B115</f>
        <v>0</v>
      </c>
      <c r="H59" s="63" t="s"/>
      <c r="I59" s="64" t="s"/>
      <c r="J59" s="64">
        <f>G59+SUM(I59:I59)</f>
        <v>0</v>
      </c>
      <c r="K59" s="64">
        <v>800000</v>
      </c>
      <c r="L59" s="64"/>
      <c r="M59" s="64" t="str">
        <f>K59+L59</f>
        <v>0</v>
      </c>
      <c r="N59" s="65">
        <f>IF(D59=0,"SIN PROGRAMACIÓN",J59/D59)</f>
        <v>0</v>
      </c>
      <c r="O59" s="64">
        <f>IF(D59=0,"N/A",IF(N59&gt;100%,C59,N59*C59))</f>
        <v>0</v>
      </c>
      <c r="P59" s="65" t="str">
        <f>IF(D59=0,"NO SE PROGRAMARON HONORARIOS",M59/D59)</f>
        <v>0</v>
      </c>
      <c r="Q59" s="65" t="str">
        <f>IF(C59=0,"NO SE COTIZARON HONORARIOS",M59/C59)</f>
        <v>0</v>
      </c>
    </row>
    <row r="60" spans="1:17">
      <c r="A60" s="63" t="s"/>
      <c r="B60" s="63" t="s"/>
      <c r="C60" s="64" t="s"/>
      <c r="D60" s="64" t="s"/>
      <c r="E60" s="64" t="s"/>
      <c r="F60" s="65" t="s"/>
      <c r="G60" s="64" t="s"/>
      <c r="H60" s="63" t="s"/>
      <c r="I60" s="64" t="s"/>
      <c r="J60" s="64" t="s"/>
      <c r="K60" s="64" t="s"/>
      <c r="L60" s="64" t="s"/>
      <c r="M60" s="64" t="s"/>
      <c r="N60" s="65" t="s"/>
      <c r="O60" s="64" t="s"/>
      <c r="P60" s="65" t="s"/>
      <c r="Q60" s="65" t="s"/>
    </row>
    <row r="61" spans="1:17">
      <c r="A61" s="63" t="s">
        <v>79</v>
      </c>
      <c r="B61" s="63" t="s">
        <v>80</v>
      </c>
      <c r="C61" s="64">
        <v>-9665474</v>
      </c>
      <c r="D61" s="64">
        <v>128894704</v>
      </c>
      <c r="E61" s="64">
        <v>19345000</v>
      </c>
      <c r="F61" s="65">
        <f>E61/E110</f>
        <v>1.20670520139</v>
      </c>
      <c r="G61" s="64">
        <f>F61*B114+F61*B115</f>
        <v>0</v>
      </c>
      <c r="H61" s="63" t="s"/>
      <c r="I61" s="64" t="s"/>
      <c r="J61" s="64">
        <f>G61+SUM(I61:I61)</f>
        <v>0</v>
      </c>
      <c r="K61" s="64">
        <v>51559126</v>
      </c>
      <c r="L61" s="64"/>
      <c r="M61" s="64" t="str">
        <f>K61+L61</f>
        <v>0</v>
      </c>
      <c r="N61" s="65">
        <f>IF(D61=0,"SIN PROGRAMACIÓN",J61/D61)</f>
        <v>0</v>
      </c>
      <c r="O61" s="64">
        <f>IF(D61=0,"N/A",IF(N61&gt;100%,C61,N61*C61))</f>
        <v>-0</v>
      </c>
      <c r="P61" s="65" t="str">
        <f>IF(D61=0,"NO SE PROGRAMARON HONORARIOS",M61/D61)</f>
        <v>0</v>
      </c>
      <c r="Q61" s="65" t="str">
        <f>IF(C61=0,"NO SE COTIZARON HONORARIOS",M61/C61)</f>
        <v>0</v>
      </c>
    </row>
    <row r="62" spans="1:17">
      <c r="A62" s="63" t="s"/>
      <c r="B62" s="63" t="s"/>
      <c r="C62" s="64" t="s"/>
      <c r="D62" s="64" t="s"/>
      <c r="E62" s="64" t="s"/>
      <c r="F62" s="65" t="s"/>
      <c r="G62" s="64" t="s"/>
      <c r="H62" s="63" t="s"/>
      <c r="I62" s="64" t="s"/>
      <c r="J62" s="64" t="s"/>
      <c r="K62" s="64" t="s"/>
      <c r="L62" s="64" t="s"/>
      <c r="M62" s="64" t="s"/>
      <c r="N62" s="65" t="s"/>
      <c r="O62" s="64" t="s"/>
      <c r="P62" s="65" t="s"/>
      <c r="Q62" s="65" t="s"/>
    </row>
    <row r="63" spans="1:17">
      <c r="A63" s="63" t="s">
        <v>81</v>
      </c>
      <c r="B63" s="63" t="s">
        <v>82</v>
      </c>
      <c r="C63" s="64">
        <v>16368000</v>
      </c>
      <c r="D63" s="64">
        <v>8534040</v>
      </c>
      <c r="E63" s="64">
        <v>1313500</v>
      </c>
      <c r="F63" s="65">
        <f>E63/E110</f>
        <v>0.0819336925316</v>
      </c>
      <c r="G63" s="64">
        <f>F63*B114+F63*B115</f>
        <v>0</v>
      </c>
      <c r="H63" s="63" t="s"/>
      <c r="I63" s="64" t="s"/>
      <c r="J63" s="64">
        <f>G63+SUM(I63:I63)</f>
        <v>0</v>
      </c>
      <c r="K63" s="64">
        <v>4989499</v>
      </c>
      <c r="L63" s="64"/>
      <c r="M63" s="64" t="str">
        <f>K63+L63</f>
        <v>0</v>
      </c>
      <c r="N63" s="65">
        <f>IF(D63=0,"SIN PROGRAMACIÓN",J63/D63)</f>
        <v>0</v>
      </c>
      <c r="O63" s="64">
        <f>IF(D63=0,"N/A",IF(N63&gt;100%,C63,N63*C63))</f>
        <v>0</v>
      </c>
      <c r="P63" s="65" t="str">
        <f>IF(D63=0,"NO SE PROGRAMARON HONORARIOS",M63/D63)</f>
        <v>0</v>
      </c>
      <c r="Q63" s="65" t="str">
        <f>IF(C63=0,"NO SE COTIZARON HONORARIOS",M63/C63)</f>
        <v>0</v>
      </c>
    </row>
    <row r="64" spans="1:17">
      <c r="A64" s="63" t="s"/>
      <c r="B64" s="63" t="s"/>
      <c r="C64" s="64" t="s"/>
      <c r="D64" s="64" t="s"/>
      <c r="E64" s="64" t="s"/>
      <c r="F64" s="65" t="s"/>
      <c r="G64" s="64" t="s"/>
      <c r="H64" s="63" t="s"/>
      <c r="I64" s="64" t="s"/>
      <c r="J64" s="64" t="s"/>
      <c r="K64" s="64" t="s"/>
      <c r="L64" s="64" t="s"/>
      <c r="M64" s="64" t="s"/>
      <c r="N64" s="65" t="s"/>
      <c r="O64" s="64" t="s"/>
      <c r="P64" s="65" t="s"/>
      <c r="Q64" s="65" t="s"/>
    </row>
    <row r="65" spans="1:17">
      <c r="A65" s="63" t="s">
        <v>83</v>
      </c>
      <c r="B65" s="63" t="s">
        <v>84</v>
      </c>
      <c r="C65" s="64">
        <v>33114834</v>
      </c>
      <c r="D65" s="64">
        <v>11570635</v>
      </c>
      <c r="E65" s="64">
        <v>741000</v>
      </c>
      <c r="F65" s="65">
        <f>E65/E110</f>
        <v>0.0462222049227</v>
      </c>
      <c r="G65" s="64">
        <f>F65*B114+F65*B115</f>
        <v>0</v>
      </c>
      <c r="H65" s="63" t="s"/>
      <c r="I65" s="64" t="s"/>
      <c r="J65" s="64">
        <f>G65+SUM(I65:I65)</f>
        <v>0</v>
      </c>
      <c r="K65" s="64">
        <v>1610000</v>
      </c>
      <c r="L65" s="64"/>
      <c r="M65" s="64" t="str">
        <f>K65+L65</f>
        <v>0</v>
      </c>
      <c r="N65" s="65">
        <f>IF(D65=0,"SIN PROGRAMACIÓN",J65/D65)</f>
        <v>0</v>
      </c>
      <c r="O65" s="64">
        <f>IF(D65=0,"N/A",IF(N65&gt;100%,C65,N65*C65))</f>
        <v>0</v>
      </c>
      <c r="P65" s="65" t="str">
        <f>IF(D65=0,"NO SE PROGRAMARON HONORARIOS",M65/D65)</f>
        <v>0</v>
      </c>
      <c r="Q65" s="65" t="str">
        <f>IF(C65=0,"NO SE COTIZARON HONORARIOS",M65/C65)</f>
        <v>0</v>
      </c>
    </row>
    <row r="66" spans="1:17">
      <c r="A66" s="63" t="s"/>
      <c r="B66" s="63" t="s"/>
      <c r="C66" s="64" t="s"/>
      <c r="D66" s="64" t="s"/>
      <c r="E66" s="64" t="s"/>
      <c r="F66" s="65" t="s"/>
      <c r="G66" s="64" t="s"/>
      <c r="H66" s="63" t="s"/>
      <c r="I66" s="64" t="s"/>
      <c r="J66" s="64" t="s"/>
      <c r="K66" s="64" t="s"/>
      <c r="L66" s="64" t="s"/>
      <c r="M66" s="64" t="s"/>
      <c r="N66" s="65" t="s"/>
      <c r="O66" s="64" t="s"/>
      <c r="P66" s="65" t="s"/>
      <c r="Q66" s="65" t="s"/>
    </row>
    <row r="67" spans="1:17">
      <c r="A67" s="63" t="s">
        <v>85</v>
      </c>
      <c r="B67" s="63" t="s">
        <v>86</v>
      </c>
      <c r="C67" s="64"/>
      <c r="D67" s="64">
        <v>680000</v>
      </c>
      <c r="E67" s="64">
        <v>24500</v>
      </c>
      <c r="F67" s="65">
        <f>E67/E110</f>
        <v>0.00152826453523</v>
      </c>
      <c r="G67" s="64">
        <f>F67*B114+F67*B115</f>
        <v>0</v>
      </c>
      <c r="H67" s="63" t="s"/>
      <c r="I67" s="64" t="s"/>
      <c r="J67" s="64">
        <f>G67+SUM(I67:I67)</f>
        <v>0</v>
      </c>
      <c r="K67" s="64">
        <v>846300</v>
      </c>
      <c r="L67" s="64"/>
      <c r="M67" s="64" t="str">
        <f>K67+L67</f>
        <v>0</v>
      </c>
      <c r="N67" s="65">
        <f>IF(D67=0,"SIN PROGRAMACIÓN",J67/D67)</f>
        <v>0</v>
      </c>
      <c r="O67" s="64" t="str">
        <f>IF(D67=0,"N/A",IF(N67&gt;100%,C67,N67*C67))</f>
        <v>0</v>
      </c>
      <c r="P67" s="65" t="str">
        <f>IF(D67=0,"NO SE PROGRAMARON HONORARIOS",M67/D67)</f>
        <v>0</v>
      </c>
      <c r="Q67" s="65" t="str">
        <f>IF(C67=0,"NO SE COTIZARON HONORARIOS",M67/C67)</f>
        <v>NO SE COTIZARON HONORARIOS</v>
      </c>
    </row>
    <row r="68" spans="1:17">
      <c r="A68" s="63" t="s"/>
      <c r="B68" s="63" t="s"/>
      <c r="C68" s="64" t="s"/>
      <c r="D68" s="64" t="s"/>
      <c r="E68" s="64" t="s"/>
      <c r="F68" s="65" t="s"/>
      <c r="G68" s="64" t="s"/>
      <c r="H68" s="63" t="s"/>
      <c r="I68" s="64" t="s"/>
      <c r="J68" s="64" t="s"/>
      <c r="K68" s="64" t="s"/>
      <c r="L68" s="64" t="s"/>
      <c r="M68" s="64" t="s"/>
      <c r="N68" s="65" t="s"/>
      <c r="O68" s="64" t="s"/>
      <c r="P68" s="65" t="s"/>
      <c r="Q68" s="65" t="s"/>
    </row>
    <row r="69" spans="1:17">
      <c r="A69" s="63" t="s">
        <v>87</v>
      </c>
      <c r="B69" s="63" t="s">
        <v>88</v>
      </c>
      <c r="C69" s="64">
        <v>70635000</v>
      </c>
      <c r="D69" s="64">
        <v>20608800</v>
      </c>
      <c r="E69" s="64">
        <v>4808204</v>
      </c>
      <c r="F69" s="65">
        <f>E69/E110</f>
        <v>0.299926842912</v>
      </c>
      <c r="G69" s="64">
        <f>F69*B114+F69*B115</f>
        <v>0</v>
      </c>
      <c r="H69" s="63" t="s"/>
      <c r="I69" s="64" t="s"/>
      <c r="J69" s="64">
        <f>G69+SUM(I69:I69)</f>
        <v>0</v>
      </c>
      <c r="K69" s="64">
        <v>21174408</v>
      </c>
      <c r="L69" s="64"/>
      <c r="M69" s="64" t="str">
        <f>K69+L69</f>
        <v>0</v>
      </c>
      <c r="N69" s="65">
        <f>IF(D69=0,"SIN PROGRAMACIÓN",J69/D69)</f>
        <v>0</v>
      </c>
      <c r="O69" s="64">
        <f>IF(D69=0,"N/A",IF(N69&gt;100%,C69,N69*C69))</f>
        <v>0</v>
      </c>
      <c r="P69" s="65" t="str">
        <f>IF(D69=0,"NO SE PROGRAMARON HONORARIOS",M69/D69)</f>
        <v>0</v>
      </c>
      <c r="Q69" s="65" t="str">
        <f>IF(C69=0,"NO SE COTIZARON HONORARIOS",M69/C69)</f>
        <v>0</v>
      </c>
    </row>
    <row r="70" spans="1:17">
      <c r="A70" s="63" t="s"/>
      <c r="B70" s="63" t="s"/>
      <c r="C70" s="64" t="s"/>
      <c r="D70" s="64" t="s"/>
      <c r="E70" s="64" t="s"/>
      <c r="F70" s="65" t="s"/>
      <c r="G70" s="64" t="s"/>
      <c r="H70" s="63" t="s"/>
      <c r="I70" s="64" t="s"/>
      <c r="J70" s="64" t="s"/>
      <c r="K70" s="64" t="s"/>
      <c r="L70" s="64" t="s"/>
      <c r="M70" s="64" t="s"/>
      <c r="N70" s="65" t="s"/>
      <c r="O70" s="64" t="s"/>
      <c r="P70" s="65" t="s"/>
      <c r="Q70" s="65" t="s"/>
    </row>
    <row r="71" spans="1:17">
      <c r="A71" s="63" t="s">
        <v>89</v>
      </c>
      <c r="B71" s="63" t="s">
        <v>90</v>
      </c>
      <c r="C71" s="64"/>
      <c r="D71" s="64">
        <v>41841300</v>
      </c>
      <c r="E71" s="64">
        <v>2211096</v>
      </c>
      <c r="F71" s="65">
        <f>E71/E110</f>
        <v>0.137924065338</v>
      </c>
      <c r="G71" s="64">
        <f>F71*B114+F71*B115</f>
        <v>0</v>
      </c>
      <c r="H71" s="63" t="s"/>
      <c r="I71" s="64" t="s"/>
      <c r="J71" s="64">
        <f>G71+SUM(I71:I71)</f>
        <v>0</v>
      </c>
      <c r="K71" s="64">
        <v>19973226</v>
      </c>
      <c r="L71" s="64"/>
      <c r="M71" s="64" t="str">
        <f>K71+L71</f>
        <v>0</v>
      </c>
      <c r="N71" s="65">
        <f>IF(D71=0,"SIN PROGRAMACIÓN",J71/D71)</f>
        <v>0</v>
      </c>
      <c r="O71" s="64" t="str">
        <f>IF(D71=0,"N/A",IF(N71&gt;100%,C71,N71*C71))</f>
        <v>0</v>
      </c>
      <c r="P71" s="65" t="str">
        <f>IF(D71=0,"NO SE PROGRAMARON HONORARIOS",M71/D71)</f>
        <v>0</v>
      </c>
      <c r="Q71" s="65" t="str">
        <f>IF(C71=0,"NO SE COTIZARON HONORARIOS",M71/C71)</f>
        <v>NO SE COTIZARON HONORARIOS</v>
      </c>
    </row>
    <row r="72" spans="1:17">
      <c r="A72" s="63" t="s"/>
      <c r="B72" s="63" t="s"/>
      <c r="C72" s="64" t="s"/>
      <c r="D72" s="64" t="s"/>
      <c r="E72" s="64" t="s"/>
      <c r="F72" s="65" t="s"/>
      <c r="G72" s="64" t="s"/>
      <c r="H72" s="63" t="s"/>
      <c r="I72" s="64" t="s"/>
      <c r="J72" s="64" t="s"/>
      <c r="K72" s="64" t="s"/>
      <c r="L72" s="64" t="s"/>
      <c r="M72" s="64" t="s"/>
      <c r="N72" s="65" t="s"/>
      <c r="O72" s="64" t="s"/>
      <c r="P72" s="65" t="s"/>
      <c r="Q72" s="65" t="s"/>
    </row>
    <row r="73" spans="1:17">
      <c r="A73" s="63" t="s">
        <v>91</v>
      </c>
      <c r="B73" s="63" t="s">
        <v>92</v>
      </c>
      <c r="C73" s="64">
        <v>34638961</v>
      </c>
      <c r="D73" s="64">
        <v>8159086</v>
      </c>
      <c r="E73" s="64">
        <v>833000</v>
      </c>
      <c r="F73" s="65">
        <f>E73/E110</f>
        <v>0.0519609941978</v>
      </c>
      <c r="G73" s="64">
        <f>F73*B114+F73*B115</f>
        <v>0</v>
      </c>
      <c r="H73" s="63" t="s">
        <v>93</v>
      </c>
      <c r="I73" s="64">
        <v>0</v>
      </c>
      <c r="J73" s="64">
        <f>G73+SUM(I73:I74)</f>
        <v>0</v>
      </c>
      <c r="K73" s="64">
        <v>5193750</v>
      </c>
      <c r="L73" s="64">
        <v>1800000</v>
      </c>
      <c r="M73" s="64">
        <f>K73+L73</f>
        <v>6993750</v>
      </c>
      <c r="N73" s="65">
        <f>IF(D73=0,"SIN PROGRAMACIÓN",J73/D73)</f>
        <v>0</v>
      </c>
      <c r="O73" s="64">
        <f>IF(D73=0,"N/A",IF(N73&gt;100%,C73,N73*C73))</f>
        <v>0</v>
      </c>
      <c r="P73" s="65">
        <f>IF(D73=0,"NO SE PROGRAMARON HONORARIOS",M73/D73)</f>
        <v>0.857173217686</v>
      </c>
      <c r="Q73" s="65">
        <f>IF(C73=0,"NO SE COTIZARON HONORARIOS",M73/C73)</f>
        <v>0.201904150647</v>
      </c>
    </row>
    <row r="74" spans="1:17">
      <c r="A74" s="63" t="s"/>
      <c r="B74" s="63" t="s"/>
      <c r="C74" s="64" t="s"/>
      <c r="D74" s="64" t="s"/>
      <c r="E74" s="64" t="s"/>
      <c r="F74" s="65" t="s"/>
      <c r="G74" s="64" t="s"/>
      <c r="H74" s="63" t="s"/>
      <c r="I74" s="64" t="s"/>
      <c r="J74" s="64" t="s"/>
      <c r="K74" s="64" t="s"/>
      <c r="L74" s="64" t="s"/>
      <c r="M74" s="64" t="s"/>
      <c r="N74" s="65" t="s"/>
      <c r="O74" s="64" t="s"/>
      <c r="P74" s="65" t="s"/>
      <c r="Q74" s="65" t="s"/>
    </row>
    <row r="75" spans="1:17">
      <c r="A75" s="63" t="s">
        <v>94</v>
      </c>
      <c r="B75" s="63" t="s">
        <v>95</v>
      </c>
      <c r="C75" s="64">
        <v>8300000</v>
      </c>
      <c r="D75" s="64">
        <v>32331940</v>
      </c>
      <c r="E75" s="64">
        <v>1370000</v>
      </c>
      <c r="F75" s="65">
        <f>E75/E110</f>
        <v>0.0854580576843</v>
      </c>
      <c r="G75" s="64">
        <f>F75*B114+F75*B115</f>
        <v>0</v>
      </c>
      <c r="H75" s="63" t="s"/>
      <c r="I75" s="64" t="s"/>
      <c r="J75" s="64">
        <f>G75+SUM(I75:I75)</f>
        <v>0</v>
      </c>
      <c r="K75" s="64">
        <v>29332180</v>
      </c>
      <c r="L75" s="64"/>
      <c r="M75" s="64" t="str">
        <f>K75+L75</f>
        <v>0</v>
      </c>
      <c r="N75" s="65">
        <f>IF(D75=0,"SIN PROGRAMACIÓN",J75/D75)</f>
        <v>0</v>
      </c>
      <c r="O75" s="64">
        <f>IF(D75=0,"N/A",IF(N75&gt;100%,C75,N75*C75))</f>
        <v>0</v>
      </c>
      <c r="P75" s="65" t="str">
        <f>IF(D75=0,"NO SE PROGRAMARON HONORARIOS",M75/D75)</f>
        <v>0</v>
      </c>
      <c r="Q75" s="65" t="str">
        <f>IF(C75=0,"NO SE COTIZARON HONORARIOS",M75/C75)</f>
        <v>0</v>
      </c>
    </row>
    <row r="76" spans="1:17">
      <c r="A76" s="63" t="s"/>
      <c r="B76" s="63" t="s"/>
      <c r="C76" s="64" t="s"/>
      <c r="D76" s="64" t="s"/>
      <c r="E76" s="64" t="s"/>
      <c r="F76" s="65" t="s"/>
      <c r="G76" s="64" t="s"/>
      <c r="H76" s="63" t="s"/>
      <c r="I76" s="64" t="s"/>
      <c r="J76" s="64" t="s"/>
      <c r="K76" s="64" t="s"/>
      <c r="L76" s="64" t="s"/>
      <c r="M76" s="64" t="s"/>
      <c r="N76" s="65" t="s"/>
      <c r="O76" s="64" t="s"/>
      <c r="P76" s="65" t="s"/>
      <c r="Q76" s="65" t="s"/>
    </row>
    <row r="77" spans="1:17">
      <c r="A77" s="63" t="s">
        <v>96</v>
      </c>
      <c r="B77" s="63" t="s">
        <v>97</v>
      </c>
      <c r="C77" s="64"/>
      <c r="D77" s="64">
        <v>82216400</v>
      </c>
      <c r="E77" s="64">
        <v>7802000</v>
      </c>
      <c r="F77" s="65">
        <f>E77/E110</f>
        <v>0.486674281791</v>
      </c>
      <c r="G77" s="64">
        <f>F77*B114+F77*B115</f>
        <v>0</v>
      </c>
      <c r="H77" s="63" t="s"/>
      <c r="I77" s="64" t="s"/>
      <c r="J77" s="64">
        <f>G77+SUM(I77:I77)</f>
        <v>0</v>
      </c>
      <c r="K77" s="64">
        <v>41133650</v>
      </c>
      <c r="L77" s="64"/>
      <c r="M77" s="64" t="str">
        <f>K77+L77</f>
        <v>0</v>
      </c>
      <c r="N77" s="65">
        <f>IF(D77=0,"SIN PROGRAMACIÓN",J77/D77)</f>
        <v>0</v>
      </c>
      <c r="O77" s="64" t="str">
        <f>IF(D77=0,"N/A",IF(N77&gt;100%,C77,N77*C77))</f>
        <v>0</v>
      </c>
      <c r="P77" s="65" t="str">
        <f>IF(D77=0,"NO SE PROGRAMARON HONORARIOS",M77/D77)</f>
        <v>0</v>
      </c>
      <c r="Q77" s="65" t="str">
        <f>IF(C77=0,"NO SE COTIZARON HONORARIOS",M77/C77)</f>
        <v>NO SE COTIZARON HONORARIOS</v>
      </c>
    </row>
    <row r="78" spans="1:17">
      <c r="A78" s="63" t="s"/>
      <c r="B78" s="63" t="s"/>
      <c r="C78" s="64" t="s"/>
      <c r="D78" s="64" t="s"/>
      <c r="E78" s="64" t="s"/>
      <c r="F78" s="65" t="s"/>
      <c r="G78" s="64" t="s"/>
      <c r="H78" s="63" t="s"/>
      <c r="I78" s="64" t="s"/>
      <c r="J78" s="64" t="s"/>
      <c r="K78" s="64" t="s"/>
      <c r="L78" s="64" t="s"/>
      <c r="M78" s="64" t="s"/>
      <c r="N78" s="65" t="s"/>
      <c r="O78" s="64" t="s"/>
      <c r="P78" s="65" t="s"/>
      <c r="Q78" s="65" t="s"/>
    </row>
    <row r="79" spans="1:17">
      <c r="A79" s="63" t="s">
        <v>98</v>
      </c>
      <c r="B79" s="63" t="s">
        <v>99</v>
      </c>
      <c r="C79" s="64"/>
      <c r="D79" s="64">
        <v>12948744</v>
      </c>
      <c r="E79" s="64">
        <v>55000</v>
      </c>
      <c r="F79" s="65">
        <f>E79/E110</f>
        <v>0.00343079793623</v>
      </c>
      <c r="G79" s="64">
        <f>F79*B114+F79*B115</f>
        <v>0</v>
      </c>
      <c r="H79" s="63" t="s"/>
      <c r="I79" s="64" t="s"/>
      <c r="J79" s="64">
        <f>G79+SUM(I79:I79)</f>
        <v>0</v>
      </c>
      <c r="K79" s="64">
        <v>5531896</v>
      </c>
      <c r="L79" s="64"/>
      <c r="M79" s="64" t="str">
        <f>K79+L79</f>
        <v>0</v>
      </c>
      <c r="N79" s="65">
        <f>IF(D79=0,"SIN PROGRAMACIÓN",J79/D79)</f>
        <v>0</v>
      </c>
      <c r="O79" s="64" t="str">
        <f>IF(D79=0,"N/A",IF(N79&gt;100%,C79,N79*C79))</f>
        <v>0</v>
      </c>
      <c r="P79" s="65" t="str">
        <f>IF(D79=0,"NO SE PROGRAMARON HONORARIOS",M79/D79)</f>
        <v>0</v>
      </c>
      <c r="Q79" s="65" t="str">
        <f>IF(C79=0,"NO SE COTIZARON HONORARIOS",M79/C79)</f>
        <v>NO SE COTIZARON HONORARIOS</v>
      </c>
    </row>
    <row r="80" spans="1:17">
      <c r="A80" s="63" t="s"/>
      <c r="B80" s="63" t="s"/>
      <c r="C80" s="64" t="s"/>
      <c r="D80" s="64" t="s"/>
      <c r="E80" s="64" t="s"/>
      <c r="F80" s="65" t="s"/>
      <c r="G80" s="64" t="s"/>
      <c r="H80" s="63" t="s"/>
      <c r="I80" s="64" t="s"/>
      <c r="J80" s="64" t="s"/>
      <c r="K80" s="64" t="s"/>
      <c r="L80" s="64" t="s"/>
      <c r="M80" s="64" t="s"/>
      <c r="N80" s="65" t="s"/>
      <c r="O80" s="64" t="s"/>
      <c r="P80" s="65" t="s"/>
      <c r="Q80" s="65" t="s"/>
    </row>
    <row r="81" spans="1:17">
      <c r="A81" s="63" t="s">
        <v>100</v>
      </c>
      <c r="B81" s="63" t="s">
        <v>101</v>
      </c>
      <c r="C81" s="64"/>
      <c r="D81" s="64">
        <v>19056000</v>
      </c>
      <c r="E81" s="64">
        <v>6307000</v>
      </c>
      <c r="F81" s="65">
        <f>E81/E110</f>
        <v>0.393418956069</v>
      </c>
      <c r="G81" s="64">
        <f>F81*B114+F81*B115</f>
        <v>0</v>
      </c>
      <c r="H81" s="63" t="s"/>
      <c r="I81" s="64" t="s"/>
      <c r="J81" s="64">
        <f>G81+SUM(I81:I81)</f>
        <v>0</v>
      </c>
      <c r="K81" s="64">
        <v>22511316</v>
      </c>
      <c r="L81" s="64"/>
      <c r="M81" s="64" t="str">
        <f>K81+L81</f>
        <v>0</v>
      </c>
      <c r="N81" s="65">
        <f>IF(D81=0,"SIN PROGRAMACIÓN",J81/D81)</f>
        <v>0</v>
      </c>
      <c r="O81" s="64" t="str">
        <f>IF(D81=0,"N/A",IF(N81&gt;100%,C81,N81*C81))</f>
        <v>0</v>
      </c>
      <c r="P81" s="65" t="str">
        <f>IF(D81=0,"NO SE PROGRAMARON HONORARIOS",M81/D81)</f>
        <v>0</v>
      </c>
      <c r="Q81" s="65" t="str">
        <f>IF(C81=0,"NO SE COTIZARON HONORARIOS",M81/C81)</f>
        <v>NO SE COTIZARON HONORARIOS</v>
      </c>
    </row>
    <row r="82" spans="1:17">
      <c r="A82" s="63" t="s"/>
      <c r="B82" s="63" t="s"/>
      <c r="C82" s="64" t="s"/>
      <c r="D82" s="64" t="s"/>
      <c r="E82" s="64" t="s"/>
      <c r="F82" s="65" t="s"/>
      <c r="G82" s="64" t="s"/>
      <c r="H82" s="63" t="s"/>
      <c r="I82" s="64" t="s"/>
      <c r="J82" s="64" t="s"/>
      <c r="K82" s="64" t="s"/>
      <c r="L82" s="64" t="s"/>
      <c r="M82" s="64" t="s"/>
      <c r="N82" s="65" t="s"/>
      <c r="O82" s="64" t="s"/>
      <c r="P82" s="65" t="s"/>
      <c r="Q82" s="65" t="s"/>
    </row>
    <row r="83" spans="1:17">
      <c r="A83" s="63" t="s">
        <v>102</v>
      </c>
      <c r="B83" s="63" t="s">
        <v>103</v>
      </c>
      <c r="C83" s="64"/>
      <c r="D83" s="64">
        <v>40183900</v>
      </c>
      <c r="E83" s="64">
        <v>3320000</v>
      </c>
      <c r="F83" s="65">
        <f>E83/E110</f>
        <v>0.20709543906</v>
      </c>
      <c r="G83" s="64">
        <f>F83*B114+F83*B115</f>
        <v>0</v>
      </c>
      <c r="H83" s="63" t="s"/>
      <c r="I83" s="64" t="s"/>
      <c r="J83" s="64">
        <f>G83+SUM(I83:I83)</f>
        <v>0</v>
      </c>
      <c r="K83" s="64">
        <v>18324610</v>
      </c>
      <c r="L83" s="64"/>
      <c r="M83" s="64" t="str">
        <f>K83+L83</f>
        <v>0</v>
      </c>
      <c r="N83" s="65">
        <f>IF(D83=0,"SIN PROGRAMACIÓN",J83/D83)</f>
        <v>0</v>
      </c>
      <c r="O83" s="64" t="str">
        <f>IF(D83=0,"N/A",IF(N83&gt;100%,C83,N83*C83))</f>
        <v>0</v>
      </c>
      <c r="P83" s="65" t="str">
        <f>IF(D83=0,"NO SE PROGRAMARON HONORARIOS",M83/D83)</f>
        <v>0</v>
      </c>
      <c r="Q83" s="65" t="str">
        <f>IF(C83=0,"NO SE COTIZARON HONORARIOS",M83/C83)</f>
        <v>NO SE COTIZARON HONORARIOS</v>
      </c>
    </row>
    <row r="84" spans="1:17">
      <c r="A84" s="63" t="s"/>
      <c r="B84" s="63" t="s"/>
      <c r="C84" s="64" t="s"/>
      <c r="D84" s="64" t="s"/>
      <c r="E84" s="64" t="s"/>
      <c r="F84" s="65" t="s"/>
      <c r="G84" s="64" t="s"/>
      <c r="H84" s="63" t="s"/>
      <c r="I84" s="64" t="s"/>
      <c r="J84" s="64" t="s"/>
      <c r="K84" s="64" t="s"/>
      <c r="L84" s="64" t="s"/>
      <c r="M84" s="64" t="s"/>
      <c r="N84" s="65" t="s"/>
      <c r="O84" s="64" t="s"/>
      <c r="P84" s="65" t="s"/>
      <c r="Q84" s="65" t="s"/>
    </row>
    <row r="85" spans="1:17">
      <c r="A85" s="63" t="s">
        <v>104</v>
      </c>
      <c r="B85" s="63" t="s">
        <v>105</v>
      </c>
      <c r="C85" s="64">
        <v>10830000</v>
      </c>
      <c r="D85" s="64">
        <v>14400080</v>
      </c>
      <c r="E85" s="64">
        <v>5437000</v>
      </c>
      <c r="F85" s="65">
        <f>E85/E110</f>
        <v>0.339149970533</v>
      </c>
      <c r="G85" s="64">
        <f>F85*B114+F85*B115</f>
        <v>0</v>
      </c>
      <c r="H85" s="63" t="s"/>
      <c r="I85" s="64" t="s"/>
      <c r="J85" s="64">
        <f>G85+SUM(I85:I85)</f>
        <v>0</v>
      </c>
      <c r="K85" s="64">
        <v>28382708</v>
      </c>
      <c r="L85" s="64"/>
      <c r="M85" s="64" t="str">
        <f>K85+L85</f>
        <v>0</v>
      </c>
      <c r="N85" s="65">
        <f>IF(D85=0,"SIN PROGRAMACIÓN",J85/D85)</f>
        <v>0</v>
      </c>
      <c r="O85" s="64">
        <f>IF(D85=0,"N/A",IF(N85&gt;100%,C85,N85*C85))</f>
        <v>0</v>
      </c>
      <c r="P85" s="65" t="str">
        <f>IF(D85=0,"NO SE PROGRAMARON HONORARIOS",M85/D85)</f>
        <v>0</v>
      </c>
      <c r="Q85" s="65" t="str">
        <f>IF(C85=0,"NO SE COTIZARON HONORARIOS",M85/C85)</f>
        <v>0</v>
      </c>
    </row>
    <row r="86" spans="1:17">
      <c r="A86" s="63" t="s"/>
      <c r="B86" s="63" t="s"/>
      <c r="C86" s="64" t="s"/>
      <c r="D86" s="64" t="s"/>
      <c r="E86" s="64" t="s"/>
      <c r="F86" s="65" t="s"/>
      <c r="G86" s="64" t="s"/>
      <c r="H86" s="63" t="s"/>
      <c r="I86" s="64" t="s"/>
      <c r="J86" s="64" t="s"/>
      <c r="K86" s="64" t="s"/>
      <c r="L86" s="64" t="s"/>
      <c r="M86" s="64" t="s"/>
      <c r="N86" s="65" t="s"/>
      <c r="O86" s="64" t="s"/>
      <c r="P86" s="65" t="s"/>
      <c r="Q86" s="65" t="s"/>
    </row>
    <row r="87" spans="1:17">
      <c r="A87" s="63" t="s">
        <v>106</v>
      </c>
      <c r="B87" s="63" t="s">
        <v>107</v>
      </c>
      <c r="C87" s="64">
        <v>573358052</v>
      </c>
      <c r="D87" s="64">
        <v>300527386</v>
      </c>
      <c r="E87" s="64">
        <v>9045500</v>
      </c>
      <c r="F87" s="65">
        <f>E87/E110</f>
        <v>0.564241504222</v>
      </c>
      <c r="G87" s="64">
        <f>F87*B114+F87*B115</f>
        <v>0</v>
      </c>
      <c r="H87" s="63" t="s"/>
      <c r="I87" s="64" t="s"/>
      <c r="J87" s="64">
        <f>G87+SUM(I87:I87)</f>
        <v>0</v>
      </c>
      <c r="K87" s="64">
        <v>36990603</v>
      </c>
      <c r="L87" s="64"/>
      <c r="M87" s="64" t="str">
        <f>K87+L87</f>
        <v>0</v>
      </c>
      <c r="N87" s="65">
        <f>IF(D87=0,"SIN PROGRAMACIÓN",J87/D87)</f>
        <v>0</v>
      </c>
      <c r="O87" s="64">
        <f>IF(D87=0,"N/A",IF(N87&gt;100%,C87,N87*C87))</f>
        <v>0</v>
      </c>
      <c r="P87" s="65" t="str">
        <f>IF(D87=0,"NO SE PROGRAMARON HONORARIOS",M87/D87)</f>
        <v>0</v>
      </c>
      <c r="Q87" s="65" t="str">
        <f>IF(C87=0,"NO SE COTIZARON HONORARIOS",M87/C87)</f>
        <v>0</v>
      </c>
    </row>
    <row r="88" spans="1:17">
      <c r="A88" s="63" t="s"/>
      <c r="B88" s="63" t="s"/>
      <c r="C88" s="64" t="s"/>
      <c r="D88" s="64" t="s"/>
      <c r="E88" s="64" t="s"/>
      <c r="F88" s="65" t="s"/>
      <c r="G88" s="64" t="s"/>
      <c r="H88" s="63" t="s"/>
      <c r="I88" s="64" t="s"/>
      <c r="J88" s="64" t="s"/>
      <c r="K88" s="64" t="s"/>
      <c r="L88" s="64" t="s"/>
      <c r="M88" s="64" t="s"/>
      <c r="N88" s="65" t="s"/>
      <c r="O88" s="64" t="s"/>
      <c r="P88" s="65" t="s"/>
      <c r="Q88" s="65" t="s"/>
    </row>
    <row r="89" spans="1:17">
      <c r="A89" s="63" t="s">
        <v>108</v>
      </c>
      <c r="B89" s="63" t="s">
        <v>109</v>
      </c>
      <c r="C89" s="64">
        <v>234063000</v>
      </c>
      <c r="D89" s="64">
        <v>125466600</v>
      </c>
      <c r="E89" s="64">
        <v>344500</v>
      </c>
      <c r="F89" s="65">
        <f>E89/E110</f>
        <v>0.0214892707097</v>
      </c>
      <c r="G89" s="64">
        <f>F89*B114+F89*B115</f>
        <v>0</v>
      </c>
      <c r="H89" s="63" t="s">
        <v>110</v>
      </c>
      <c r="I89" s="64">
        <v>0</v>
      </c>
      <c r="J89" s="64">
        <f>G89+SUM(I89:I90)</f>
        <v>0</v>
      </c>
      <c r="K89" s="64">
        <v>26829957</v>
      </c>
      <c r="L89" s="64">
        <v>2497000</v>
      </c>
      <c r="M89" s="64">
        <f>K89+L89</f>
        <v>29326957</v>
      </c>
      <c r="N89" s="65">
        <f>IF(D89=0,"SIN PROGRAMACIÓN",J89/D89)</f>
        <v>0</v>
      </c>
      <c r="O89" s="64">
        <f>IF(D89=0,"N/A",IF(N89&gt;100%,C89,N89*C89))</f>
        <v>0</v>
      </c>
      <c r="P89" s="65">
        <f>IF(D89=0,"NO SE PROGRAMARON HONORARIOS",M89/D89)</f>
        <v>0.233743139608</v>
      </c>
      <c r="Q89" s="65">
        <f>IF(C89=0,"NO SE COTIZARON HONORARIOS",M89/C89)</f>
        <v>0.125295142761</v>
      </c>
    </row>
    <row r="90" spans="1:17">
      <c r="A90" s="63" t="s"/>
      <c r="B90" s="63" t="s"/>
      <c r="C90" s="64" t="s"/>
      <c r="D90" s="64" t="s"/>
      <c r="E90" s="64" t="s"/>
      <c r="F90" s="65" t="s"/>
      <c r="G90" s="64" t="s"/>
      <c r="H90" s="63" t="s"/>
      <c r="I90" s="64" t="s"/>
      <c r="J90" s="64" t="s"/>
      <c r="K90" s="64" t="s"/>
      <c r="L90" s="64" t="s"/>
      <c r="M90" s="64" t="s"/>
      <c r="N90" s="65" t="s"/>
      <c r="O90" s="64" t="s"/>
      <c r="P90" s="65" t="s"/>
      <c r="Q90" s="65" t="s"/>
    </row>
    <row r="91" spans="1:17">
      <c r="A91" s="63" t="s">
        <v>111</v>
      </c>
      <c r="B91" s="63" t="s">
        <v>112</v>
      </c>
      <c r="C91" s="64">
        <v>386757200</v>
      </c>
      <c r="D91" s="64">
        <v>11900028</v>
      </c>
      <c r="E91" s="64">
        <v>4979000</v>
      </c>
      <c r="F91" s="65">
        <f>E91/E110</f>
        <v>0.310580780445</v>
      </c>
      <c r="G91" s="64">
        <f>F91*B114+F91*B115</f>
        <v>0</v>
      </c>
      <c r="H91" s="63" t="s"/>
      <c r="I91" s="64" t="s"/>
      <c r="J91" s="64">
        <f>G91+SUM(I91:I91)</f>
        <v>0</v>
      </c>
      <c r="K91" s="64">
        <v>26785095</v>
      </c>
      <c r="L91" s="64"/>
      <c r="M91" s="64" t="str">
        <f>K91+L91</f>
        <v>0</v>
      </c>
      <c r="N91" s="65">
        <f>IF(D91=0,"SIN PROGRAMACIÓN",J91/D91)</f>
        <v>0</v>
      </c>
      <c r="O91" s="64">
        <f>IF(D91=0,"N/A",IF(N91&gt;100%,C91,N91*C91))</f>
        <v>0</v>
      </c>
      <c r="P91" s="65" t="str">
        <f>IF(D91=0,"NO SE PROGRAMARON HONORARIOS",M91/D91)</f>
        <v>0</v>
      </c>
      <c r="Q91" s="65" t="str">
        <f>IF(C91=0,"NO SE COTIZARON HONORARIOS",M91/C91)</f>
        <v>0</v>
      </c>
    </row>
    <row r="92" spans="1:17">
      <c r="A92" s="63" t="s"/>
      <c r="B92" s="63" t="s"/>
      <c r="C92" s="64" t="s"/>
      <c r="D92" s="64" t="s"/>
      <c r="E92" s="64" t="s"/>
      <c r="F92" s="65" t="s"/>
      <c r="G92" s="64" t="s"/>
      <c r="H92" s="63" t="s"/>
      <c r="I92" s="64" t="s"/>
      <c r="J92" s="64" t="s"/>
      <c r="K92" s="64" t="s"/>
      <c r="L92" s="64" t="s"/>
      <c r="M92" s="64" t="s"/>
      <c r="N92" s="65" t="s"/>
      <c r="O92" s="64" t="s"/>
      <c r="P92" s="65" t="s"/>
      <c r="Q92" s="65" t="s"/>
    </row>
    <row r="93" spans="1:17">
      <c r="A93" s="63" t="s">
        <v>113</v>
      </c>
      <c r="B93" s="63" t="s">
        <v>114</v>
      </c>
      <c r="C93" s="64">
        <v>222174885</v>
      </c>
      <c r="D93" s="64">
        <v>2584000</v>
      </c>
      <c r="E93" s="64">
        <v>62000</v>
      </c>
      <c r="F93" s="65">
        <f>E93/E110</f>
        <v>0.0038674449463</v>
      </c>
      <c r="G93" s="64">
        <f>F93*B114+F93*B115</f>
        <v>0</v>
      </c>
      <c r="H93" s="63" t="s"/>
      <c r="I93" s="64" t="s"/>
      <c r="J93" s="64">
        <f>G93+SUM(I93:I93)</f>
        <v>0</v>
      </c>
      <c r="K93" s="64">
        <v>2968524</v>
      </c>
      <c r="L93" s="64"/>
      <c r="M93" s="64" t="str">
        <f>K93+L93</f>
        <v>0</v>
      </c>
      <c r="N93" s="65">
        <f>IF(D93=0,"SIN PROGRAMACIÓN",J93/D93)</f>
        <v>0</v>
      </c>
      <c r="O93" s="64">
        <f>IF(D93=0,"N/A",IF(N93&gt;100%,C93,N93*C93))</f>
        <v>0</v>
      </c>
      <c r="P93" s="65" t="str">
        <f>IF(D93=0,"NO SE PROGRAMARON HONORARIOS",M93/D93)</f>
        <v>0</v>
      </c>
      <c r="Q93" s="65" t="str">
        <f>IF(C93=0,"NO SE COTIZARON HONORARIOS",M93/C93)</f>
        <v>0</v>
      </c>
    </row>
    <row r="94" spans="1:17">
      <c r="A94" s="63" t="s"/>
      <c r="B94" s="63" t="s"/>
      <c r="C94" s="64" t="s"/>
      <c r="D94" s="64" t="s"/>
      <c r="E94" s="64" t="s"/>
      <c r="F94" s="65" t="s"/>
      <c r="G94" s="64" t="s"/>
      <c r="H94" s="63" t="s"/>
      <c r="I94" s="64" t="s"/>
      <c r="J94" s="64" t="s"/>
      <c r="K94" s="64" t="s"/>
      <c r="L94" s="64" t="s"/>
      <c r="M94" s="64" t="s"/>
      <c r="N94" s="65" t="s"/>
      <c r="O94" s="64" t="s"/>
      <c r="P94" s="65" t="s"/>
      <c r="Q94" s="65" t="s"/>
    </row>
    <row r="95" spans="1:17">
      <c r="A95" s="63" t="s">
        <v>115</v>
      </c>
      <c r="B95" s="63" t="s">
        <v>116</v>
      </c>
      <c r="C95" s="64">
        <v>446799272</v>
      </c>
      <c r="D95" s="64">
        <v>101624500</v>
      </c>
      <c r="E95" s="64">
        <v>245000</v>
      </c>
      <c r="F95" s="65">
        <f>E95/E110</f>
        <v>0.0152826453523</v>
      </c>
      <c r="G95" s="64">
        <f>F95*B114+F95*B115</f>
        <v>0</v>
      </c>
      <c r="H95" s="63" t="s">
        <v>117</v>
      </c>
      <c r="I95" s="64">
        <v>0</v>
      </c>
      <c r="J95" s="64">
        <f>G95+SUM(I95:I96)</f>
        <v>0</v>
      </c>
      <c r="K95" s="64">
        <v>43068047</v>
      </c>
      <c r="L95" s="64">
        <v>66000</v>
      </c>
      <c r="M95" s="64">
        <f>K95+L95</f>
        <v>43134047</v>
      </c>
      <c r="N95" s="65">
        <f>IF(D95=0,"SIN PROGRAMACIÓN",J95/D95)</f>
        <v>0</v>
      </c>
      <c r="O95" s="64">
        <f>IF(D95=0,"N/A",IF(N95&gt;100%,C95,N95*C95))</f>
        <v>0</v>
      </c>
      <c r="P95" s="65">
        <f>IF(D95=0,"NO SE PROGRAMARON HONORARIOS",M95/D95)</f>
        <v>0.424445355205</v>
      </c>
      <c r="Q95" s="65">
        <f>IF(C95=0,"NO SE COTIZARON HONORARIOS",M95/C95)</f>
        <v>0.0965401013456</v>
      </c>
    </row>
    <row r="96" spans="1:17">
      <c r="A96" s="63" t="s"/>
      <c r="B96" s="63" t="s"/>
      <c r="C96" s="64" t="s"/>
      <c r="D96" s="64" t="s"/>
      <c r="E96" s="64" t="s"/>
      <c r="F96" s="65" t="s"/>
      <c r="G96" s="64" t="s"/>
      <c r="H96" s="63" t="s"/>
      <c r="I96" s="64" t="s"/>
      <c r="J96" s="64" t="s"/>
      <c r="K96" s="64" t="s"/>
      <c r="L96" s="64" t="s"/>
      <c r="M96" s="64" t="s"/>
      <c r="N96" s="65" t="s"/>
      <c r="O96" s="64" t="s"/>
      <c r="P96" s="65" t="s"/>
      <c r="Q96" s="65" t="s"/>
    </row>
    <row r="97" spans="1:17">
      <c r="A97" s="63" t="s">
        <v>118</v>
      </c>
      <c r="B97" s="63" t="s">
        <v>119</v>
      </c>
      <c r="C97" s="64">
        <v>1000000</v>
      </c>
      <c r="D97" s="64">
        <v>5493140</v>
      </c>
      <c r="E97" s="64">
        <v>484000</v>
      </c>
      <c r="F97" s="65">
        <f>E97/E110</f>
        <v>0.0301910218388</v>
      </c>
      <c r="G97" s="64">
        <f>F97*B114+F97*B115</f>
        <v>0</v>
      </c>
      <c r="H97" s="63" t="s"/>
      <c r="I97" s="64" t="s"/>
      <c r="J97" s="64">
        <f>G97+SUM(I97:I97)</f>
        <v>0</v>
      </c>
      <c r="K97" s="64">
        <v>9243750</v>
      </c>
      <c r="L97" s="64"/>
      <c r="M97" s="64" t="str">
        <f>K97+L97</f>
        <v>0</v>
      </c>
      <c r="N97" s="65">
        <f>IF(D97=0,"SIN PROGRAMACIÓN",J97/D97)</f>
        <v>0</v>
      </c>
      <c r="O97" s="64">
        <f>IF(D97=0,"N/A",IF(N97&gt;100%,C97,N97*C97))</f>
        <v>0</v>
      </c>
      <c r="P97" s="65" t="str">
        <f>IF(D97=0,"NO SE PROGRAMARON HONORARIOS",M97/D97)</f>
        <v>0</v>
      </c>
      <c r="Q97" s="65" t="str">
        <f>IF(C97=0,"NO SE COTIZARON HONORARIOS",M97/C97)</f>
        <v>0</v>
      </c>
    </row>
    <row r="98" spans="1:17">
      <c r="A98" s="63" t="s"/>
      <c r="B98" s="63" t="s"/>
      <c r="C98" s="64" t="s"/>
      <c r="D98" s="64" t="s"/>
      <c r="E98" s="64" t="s"/>
      <c r="F98" s="65" t="s"/>
      <c r="G98" s="64" t="s"/>
      <c r="H98" s="63" t="s"/>
      <c r="I98" s="64" t="s"/>
      <c r="J98" s="64" t="s"/>
      <c r="K98" s="64" t="s"/>
      <c r="L98" s="64" t="s"/>
      <c r="M98" s="64" t="s"/>
      <c r="N98" s="65" t="s"/>
      <c r="O98" s="64" t="s"/>
      <c r="P98" s="65" t="s"/>
      <c r="Q98" s="65" t="s"/>
    </row>
    <row r="99" spans="1:17">
      <c r="A99" s="63" t="s">
        <v>120</v>
      </c>
      <c r="B99" s="63" t="s">
        <v>121</v>
      </c>
      <c r="C99" s="64">
        <v>40758787</v>
      </c>
      <c r="D99" s="64">
        <v>23341380</v>
      </c>
      <c r="E99" s="64">
        <v>408064</v>
      </c>
      <c r="F99" s="65">
        <f>E99/E110</f>
        <v>0.0254542750736</v>
      </c>
      <c r="G99" s="64">
        <f>F99*B114+F99*B115</f>
        <v>0</v>
      </c>
      <c r="H99" s="63" t="s"/>
      <c r="I99" s="64" t="s"/>
      <c r="J99" s="64">
        <f>G99+SUM(I99:I99)</f>
        <v>0</v>
      </c>
      <c r="K99" s="64">
        <v>14983392</v>
      </c>
      <c r="L99" s="64"/>
      <c r="M99" s="64" t="str">
        <f>K99+L99</f>
        <v>0</v>
      </c>
      <c r="N99" s="65">
        <f>IF(D99=0,"SIN PROGRAMACIÓN",J99/D99)</f>
        <v>0</v>
      </c>
      <c r="O99" s="64">
        <f>IF(D99=0,"N/A",IF(N99&gt;100%,C99,N99*C99))</f>
        <v>0</v>
      </c>
      <c r="P99" s="65" t="str">
        <f>IF(D99=0,"NO SE PROGRAMARON HONORARIOS",M99/D99)</f>
        <v>0</v>
      </c>
      <c r="Q99" s="65" t="str">
        <f>IF(C99=0,"NO SE COTIZARON HONORARIOS",M99/C99)</f>
        <v>0</v>
      </c>
    </row>
    <row r="100" spans="1:17">
      <c r="A100" s="63" t="s"/>
      <c r="B100" s="63" t="s"/>
      <c r="C100" s="64" t="s"/>
      <c r="D100" s="64" t="s"/>
      <c r="E100" s="64" t="s"/>
      <c r="F100" s="65" t="s"/>
      <c r="G100" s="64" t="s"/>
      <c r="H100" s="63" t="s"/>
      <c r="I100" s="64" t="s"/>
      <c r="J100" s="64" t="s"/>
      <c r="K100" s="64" t="s"/>
      <c r="L100" s="64" t="s"/>
      <c r="M100" s="64" t="s"/>
      <c r="N100" s="65" t="s"/>
      <c r="O100" s="64" t="s"/>
      <c r="P100" s="65" t="s"/>
      <c r="Q100" s="65" t="s"/>
    </row>
    <row r="101" spans="1:17">
      <c r="A101" s="63" t="s">
        <v>122</v>
      </c>
      <c r="B101" s="63" t="s">
        <v>123</v>
      </c>
      <c r="C101" s="64">
        <v>78164000</v>
      </c>
      <c r="D101" s="64">
        <v>20011191</v>
      </c>
      <c r="E101" s="64">
        <v>931000</v>
      </c>
      <c r="F101" s="65">
        <f>E101/E110</f>
        <v>0.0580740523388</v>
      </c>
      <c r="G101" s="64">
        <f>F101*B114+F101*B115</f>
        <v>0</v>
      </c>
      <c r="H101" s="63" t="s"/>
      <c r="I101" s="64" t="s"/>
      <c r="J101" s="64">
        <f>G101+SUM(I101:I101)</f>
        <v>0</v>
      </c>
      <c r="K101" s="64">
        <v>10580743</v>
      </c>
      <c r="L101" s="64"/>
      <c r="M101" s="64" t="str">
        <f>K101+L101</f>
        <v>0</v>
      </c>
      <c r="N101" s="65">
        <f>IF(D101=0,"SIN PROGRAMACIÓN",J101/D101)</f>
        <v>0</v>
      </c>
      <c r="O101" s="64">
        <f>IF(D101=0,"N/A",IF(N101&gt;100%,C101,N101*C101))</f>
        <v>0</v>
      </c>
      <c r="P101" s="65" t="str">
        <f>IF(D101=0,"NO SE PROGRAMARON HONORARIOS",M101/D101)</f>
        <v>0</v>
      </c>
      <c r="Q101" s="65" t="str">
        <f>IF(C101=0,"NO SE COTIZARON HONORARIOS",M101/C101)</f>
        <v>0</v>
      </c>
    </row>
    <row r="102" spans="1:17">
      <c r="A102" s="63" t="s"/>
      <c r="B102" s="63" t="s"/>
      <c r="C102" s="64" t="s"/>
      <c r="D102" s="64" t="s"/>
      <c r="E102" s="64" t="s"/>
      <c r="F102" s="65" t="s"/>
      <c r="G102" s="64" t="s"/>
      <c r="H102" s="63" t="s"/>
      <c r="I102" s="64" t="s"/>
      <c r="J102" s="64" t="s"/>
      <c r="K102" s="64" t="s"/>
      <c r="L102" s="64" t="s"/>
      <c r="M102" s="64" t="s"/>
      <c r="N102" s="65" t="s"/>
      <c r="O102" s="64" t="s"/>
      <c r="P102" s="65" t="s"/>
      <c r="Q102" s="65" t="s"/>
    </row>
    <row r="103" spans="1:17">
      <c r="A103" s="63" t="s">
        <v>124</v>
      </c>
      <c r="B103" s="63" t="s">
        <v>125</v>
      </c>
      <c r="C103" s="64">
        <v>13000000</v>
      </c>
      <c r="D103" s="64">
        <v>9794140</v>
      </c>
      <c r="E103" s="64">
        <v>176000</v>
      </c>
      <c r="F103" s="65">
        <f>E103/E110</f>
        <v>0.0109785533959</v>
      </c>
      <c r="G103" s="64">
        <f>F103*B114+F103*B115</f>
        <v>0</v>
      </c>
      <c r="H103" s="63" t="s"/>
      <c r="I103" s="64" t="s"/>
      <c r="J103" s="64">
        <f>G103+SUM(I103:I103)</f>
        <v>0</v>
      </c>
      <c r="K103" s="64">
        <v>19908612</v>
      </c>
      <c r="L103" s="64"/>
      <c r="M103" s="64" t="str">
        <f>K103+L103</f>
        <v>0</v>
      </c>
      <c r="N103" s="65">
        <f>IF(D103=0,"SIN PROGRAMACIÓN",J103/D103)</f>
        <v>0</v>
      </c>
      <c r="O103" s="64">
        <f>IF(D103=0,"N/A",IF(N103&gt;100%,C103,N103*C103))</f>
        <v>0</v>
      </c>
      <c r="P103" s="65" t="str">
        <f>IF(D103=0,"NO SE PROGRAMARON HONORARIOS",M103/D103)</f>
        <v>0</v>
      </c>
      <c r="Q103" s="65" t="str">
        <f>IF(C103=0,"NO SE COTIZARON HONORARIOS",M103/C103)</f>
        <v>0</v>
      </c>
    </row>
    <row r="104" spans="1:17">
      <c r="A104" s="63" t="s"/>
      <c r="B104" s="63" t="s"/>
      <c r="C104" s="64" t="s"/>
      <c r="D104" s="64" t="s"/>
      <c r="E104" s="64" t="s"/>
      <c r="F104" s="65" t="s"/>
      <c r="G104" s="64" t="s"/>
      <c r="H104" s="63" t="s"/>
      <c r="I104" s="64" t="s"/>
      <c r="J104" s="64" t="s"/>
      <c r="K104" s="64" t="s"/>
      <c r="L104" s="64" t="s"/>
      <c r="M104" s="64" t="s"/>
      <c r="N104" s="65" t="s"/>
      <c r="O104" s="64" t="s"/>
      <c r="P104" s="65" t="s"/>
      <c r="Q104" s="65" t="s"/>
    </row>
    <row r="105" spans="1:17">
      <c r="A105" s="63" t="s">
        <v>126</v>
      </c>
      <c r="B105" s="63" t="s">
        <v>127</v>
      </c>
      <c r="C105" s="64">
        <v>2869100</v>
      </c>
      <c r="D105" s="64">
        <v>1954940</v>
      </c>
      <c r="E105" s="64">
        <v>31000</v>
      </c>
      <c r="F105" s="65">
        <f>E105/E110</f>
        <v>0.00193372247315</v>
      </c>
      <c r="G105" s="64">
        <f>F105*B114+F105*B115</f>
        <v>0</v>
      </c>
      <c r="H105" s="63" t="s"/>
      <c r="I105" s="64" t="s"/>
      <c r="J105" s="64">
        <f>G105+SUM(I105:I105)</f>
        <v>0</v>
      </c>
      <c r="K105" s="64">
        <v>4355520</v>
      </c>
      <c r="L105" s="64"/>
      <c r="M105" s="64" t="str">
        <f>K105+L105</f>
        <v>0</v>
      </c>
      <c r="N105" s="65">
        <f>IF(D105=0,"SIN PROGRAMACIÓN",J105/D105)</f>
        <v>0</v>
      </c>
      <c r="O105" s="64">
        <f>IF(D105=0,"N/A",IF(N105&gt;100%,C105,N105*C105))</f>
        <v>0</v>
      </c>
      <c r="P105" s="65" t="str">
        <f>IF(D105=0,"NO SE PROGRAMARON HONORARIOS",M105/D105)</f>
        <v>0</v>
      </c>
      <c r="Q105" s="65" t="str">
        <f>IF(C105=0,"NO SE COTIZARON HONORARIOS",M105/C105)</f>
        <v>0</v>
      </c>
    </row>
    <row r="106" spans="1:17">
      <c r="A106" s="63" t="s"/>
      <c r="B106" s="63" t="s"/>
      <c r="C106" s="64" t="s"/>
      <c r="D106" s="64" t="s"/>
      <c r="E106" s="64" t="s"/>
      <c r="F106" s="65" t="s"/>
      <c r="G106" s="64" t="s"/>
      <c r="H106" s="63" t="s"/>
      <c r="I106" s="64" t="s"/>
      <c r="J106" s="64" t="s"/>
      <c r="K106" s="64" t="s"/>
      <c r="L106" s="64" t="s"/>
      <c r="M106" s="64" t="s"/>
      <c r="N106" s="65" t="s"/>
      <c r="O106" s="64" t="s"/>
      <c r="P106" s="65" t="s"/>
      <c r="Q106" s="65" t="s"/>
    </row>
    <row r="107" spans="1:17">
      <c r="A107" s="63" t="s">
        <v>128</v>
      </c>
      <c r="B107" s="63" t="s">
        <v>129</v>
      </c>
      <c r="C107" s="64">
        <v>225680000</v>
      </c>
      <c r="D107" s="64">
        <v>14914300</v>
      </c>
      <c r="E107" s="64">
        <v>1264000</v>
      </c>
      <c r="F107" s="65">
        <f>E107/E110</f>
        <v>0.078845974389</v>
      </c>
      <c r="G107" s="64">
        <f>F107*B114+F107*B115</f>
        <v>0</v>
      </c>
      <c r="H107" s="63" t="s"/>
      <c r="I107" s="64" t="s"/>
      <c r="J107" s="64">
        <f>G107+SUM(I107:I107)</f>
        <v>0</v>
      </c>
      <c r="K107" s="64">
        <v>98043187</v>
      </c>
      <c r="L107" s="64"/>
      <c r="M107" s="64" t="str">
        <f>K107+L107</f>
        <v>0</v>
      </c>
      <c r="N107" s="65">
        <f>IF(D107=0,"SIN PROGRAMACIÓN",J107/D107)</f>
        <v>0</v>
      </c>
      <c r="O107" s="64">
        <f>IF(D107=0,"N/A",IF(N107&gt;100%,C107,N107*C107))</f>
        <v>0</v>
      </c>
      <c r="P107" s="65" t="str">
        <f>IF(D107=0,"NO SE PROGRAMARON HONORARIOS",M107/D107)</f>
        <v>0</v>
      </c>
      <c r="Q107" s="65" t="str">
        <f>IF(C107=0,"NO SE COTIZARON HONORARIOS",M107/C107)</f>
        <v>0</v>
      </c>
    </row>
    <row r="108" spans="1:17">
      <c r="A108" s="63" t="s"/>
      <c r="B108" s="63" t="s"/>
      <c r="C108" s="64" t="s"/>
      <c r="D108" s="64" t="s"/>
      <c r="E108" s="64" t="s"/>
      <c r="F108" s="65" t="s"/>
      <c r="G108" s="64" t="s"/>
      <c r="H108" s="63" t="s"/>
      <c r="I108" s="64" t="s"/>
      <c r="J108" s="64" t="s"/>
      <c r="K108" s="64" t="s"/>
      <c r="L108" s="64" t="s"/>
      <c r="M108" s="64" t="s"/>
      <c r="N108" s="65" t="s"/>
      <c r="O108" s="64" t="s"/>
      <c r="P108" s="65" t="s"/>
      <c r="Q108" s="65" t="s"/>
    </row>
    <row r="109" spans="1:17">
      <c r="A109" s="63" t="s"/>
      <c r="B109" s="63" t="s"/>
      <c r="C109" s="64" t="s"/>
      <c r="D109" s="64" t="s"/>
      <c r="E109" s="64" t="s"/>
      <c r="F109" s="65" t="s"/>
      <c r="G109" s="64" t="s"/>
      <c r="H109" s="63" t="s"/>
      <c r="I109" s="64" t="s"/>
      <c r="J109" s="64" t="s"/>
      <c r="K109" s="64" t="s"/>
      <c r="L109" s="64" t="s"/>
      <c r="M109" s="64" t="s"/>
      <c r="N109" s="65" t="s"/>
      <c r="O109" s="64" t="s"/>
      <c r="P109" s="65" t="s"/>
      <c r="Q109" s="65" t="s"/>
    </row>
    <row r="110" spans="1:17">
      <c r="A110" s="63" t="s">
        <v>130</v>
      </c>
      <c r="B110" s="63" t="s"/>
      <c r="C110" s="64" t="s"/>
      <c r="D110" s="64" t="s"/>
      <c r="E110" s="64">
        <v>16031256</v>
      </c>
      <c r="F110" s="65" t="s"/>
      <c r="G110" s="64" t="s"/>
      <c r="H110" s="63" t="s"/>
      <c r="I110" s="64" t="s"/>
      <c r="J110" s="64" t="s"/>
      <c r="K110" s="64">
        <f>E110</f>
        <v>16031256</v>
      </c>
      <c r="L110" s="64" t="s"/>
      <c r="M110" s="64" t="s"/>
      <c r="N110" s="65" t="s"/>
      <c r="O110" s="64" t="s"/>
      <c r="P110" s="65" t="s"/>
      <c r="Q110" s="65" t="s"/>
    </row>
    <row r="111" spans="1:17">
      <c r="A111" s="63" t="s">
        <v>131</v>
      </c>
      <c r="B111" s="63" t="s"/>
      <c r="C111" s="64" t="s"/>
      <c r="D111" s="64" t="s"/>
      <c r="E111" s="64">
        <f>SUM(E5:E110)</f>
        <v>113748472</v>
      </c>
      <c r="F111" s="63" t="s"/>
      <c r="G111" s="64" t="s"/>
      <c r="H111" s="63" t="s"/>
      <c r="I111" s="64">
        <f>SUM(I5:I110)</f>
        <v>0</v>
      </c>
      <c r="J111" s="64" t="s"/>
      <c r="K111" s="64" t="s"/>
      <c r="L111" s="64" t="s"/>
      <c r="M111" s="64" t="s"/>
      <c r="N111" s="63" t="s"/>
      <c r="O111" s="64">
        <f>SUM(O5:O110)</f>
        <v>0</v>
      </c>
      <c r="P111" s="63" t="s"/>
      <c r="Q111" s="63" t="s"/>
    </row>
    <row r="112" spans="1:17">
      <c r="A112" s="63" t="s">
        <v>132</v>
      </c>
      <c r="B112" s="63" t="s"/>
      <c r="C112" s="64" t="s"/>
      <c r="D112" s="64" t="s"/>
      <c r="E112" s="64">
        <f>E111-E110</f>
        <v>97717216</v>
      </c>
      <c r="F112" s="63" t="s"/>
      <c r="G112" s="64" t="s"/>
      <c r="H112" s="63" t="s"/>
      <c r="I112" s="64" t="s"/>
      <c r="J112" s="64" t="s"/>
      <c r="K112" s="64" t="s"/>
      <c r="L112" s="64" t="s"/>
      <c r="M112" s="64" t="s"/>
      <c r="N112" s="63" t="s"/>
      <c r="O112" s="64" t="s"/>
      <c r="P112" s="63" t="s"/>
      <c r="Q112" s="63" t="s"/>
    </row>
    <row r="114" spans="1:17">
      <c r="A114" t="s">
        <v>133</v>
      </c>
      <c r="B114">
        <v>0</v>
      </c>
    </row>
    <row r="115" spans="1:17">
      <c r="A115" t="s">
        <v>134</v>
      </c>
      <c r="B115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135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136</v>
      </c>
      <c r="B2" s="46" t="s">
        <v>137</v>
      </c>
      <c r="C2" s="47" t="s">
        <v>138</v>
      </c>
      <c r="D2" s="48"/>
      <c r="E2" s="49"/>
      <c r="F2" s="46" t="s">
        <v>139</v>
      </c>
      <c r="G2" s="46" t="s">
        <v>140</v>
      </c>
      <c r="H2" s="46" t="s">
        <v>141</v>
      </c>
      <c r="I2" s="46" t="s">
        <v>142</v>
      </c>
      <c r="J2" s="46" t="s">
        <v>143</v>
      </c>
      <c r="K2" s="46" t="s">
        <v>144</v>
      </c>
      <c r="L2" s="46" t="s">
        <v>145</v>
      </c>
    </row>
    <row r="3" spans="1:12" customHeight="1" ht="24.75">
      <c r="A3" s="50"/>
      <c r="B3" s="50"/>
      <c r="C3" s="51" t="s">
        <v>146</v>
      </c>
      <c r="D3" s="51" t="s">
        <v>147</v>
      </c>
      <c r="E3" s="51" t="s">
        <v>148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149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150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151</v>
      </c>
      <c r="B9" s="10">
        <f>MARZO!E112</f>
        <v>97717216</v>
      </c>
      <c r="C9" s="10">
        <v>0</v>
      </c>
      <c r="D9" s="10">
        <v>0</v>
      </c>
      <c r="E9" s="10">
        <v>0</v>
      </c>
      <c r="F9" s="11">
        <v>0</v>
      </c>
      <c r="G9" s="10">
        <f>MARZO!I111</f>
        <v>0</v>
      </c>
      <c r="H9" s="10">
        <f>+C9+G9+D9+E9</f>
        <v>0</v>
      </c>
      <c r="I9" s="10">
        <f>MARZO!O111</f>
        <v>0</v>
      </c>
      <c r="J9" s="11">
        <f>MARZO!D111</f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152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153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154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155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156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157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158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159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160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161</v>
      </c>
      <c r="B29" s="54">
        <f>SUM(B5:B27)</f>
        <v>97717216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0</v>
      </c>
      <c r="H29" s="54">
        <f>SUM(H5:H27)</f>
        <v>0</v>
      </c>
      <c r="I29" s="54">
        <f>SUM(I5:I27)</f>
        <v>0</v>
      </c>
      <c r="J29" s="55">
        <f>SUM(J5:J27)</f>
        <v>0</v>
      </c>
      <c r="K29" s="56">
        <f>AVERAGE(K5:K27)</f>
        <v>0</v>
      </c>
      <c r="L29" s="57">
        <f>+AVERAGE(L5:L27)</f>
        <v>0</v>
      </c>
    </row>
    <row r="30" spans="1:12" customHeight="1" ht="15.75">
      <c r="A30" s="58" t="s">
        <v>162</v>
      </c>
      <c r="B30" s="59">
        <f>+AVERAGE(B5:B27)</f>
        <v>8143101.33333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0</v>
      </c>
      <c r="H30" s="59">
        <f>+AVERAGE(H5:H27)</f>
        <v>0</v>
      </c>
      <c r="I30" s="59">
        <f>+AVERAGE(I5:I27)</f>
        <v>0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MARZO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Torres</dc:creator>
  <cp:lastModifiedBy>Carlos Eduardo Torres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